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2030" windowHeight="9750" tabRatio="900" activeTab="1"/>
  </bookViews>
  <sheets>
    <sheet name="0. Instructiuni completare" sheetId="1" r:id="rId1"/>
    <sheet name="1. Informatii generale" sheetId="2" r:id="rId2"/>
    <sheet name="2. Buget initial" sheetId="3" r:id="rId3"/>
    <sheet name="3. Detaliere realocari bugetare" sheetId="4" r:id="rId4"/>
    <sheet name="4. Consolidare realocari" sheetId="5" r:id="rId5"/>
    <sheet name="5. Buget modificat" sheetId="6" r:id="rId6"/>
    <sheet name="6. Surse de finantare" sheetId="7" r:id="rId7"/>
    <sheet name="7. Conditii de eligibilitate" sheetId="8" r:id="rId8"/>
    <sheet name="Liste" sheetId="9" state="hidden" r:id="rId9"/>
  </sheets>
  <definedNames>
    <definedName name="_xlnm._FilterDatabase" localSheetId="3" hidden="1">'3. Detaliere realocari bugetare'!$A$5:$F$5</definedName>
    <definedName name="ComponentaSubcomponenta">'Liste'!$D$2:$D$11</definedName>
    <definedName name="LiniiBuget">'Liste'!$A$2:$A$21</definedName>
    <definedName name="MetodaIndirecte">'Liste'!$C$2:$C$3</definedName>
    <definedName name="_xlnm.Print_Area" localSheetId="3">'3. Detaliere realocari bugetare'!$A$1:$F$100</definedName>
    <definedName name="_xlnm.Print_Area" localSheetId="6">'6. Surse de finantare'!$A$1:$D$10</definedName>
    <definedName name="_xlnm.Print_Area" localSheetId="7">'7. Conditii de eligibilitate'!$A$1:$G$12</definedName>
    <definedName name="_xlnm.Print_Titles" localSheetId="3">'3. Detaliere realocari bugetare'!$1:$5</definedName>
  </definedNames>
  <calcPr fullCalcOnLoad="1"/>
</workbook>
</file>

<file path=xl/sharedStrings.xml><?xml version="1.0" encoding="utf-8"?>
<sst xmlns="http://schemas.openxmlformats.org/spreadsheetml/2006/main" count="196" uniqueCount="126">
  <si>
    <t>Metoda 1 - costuri indirecte reale</t>
  </si>
  <si>
    <r>
      <rPr>
        <b/>
        <sz val="11"/>
        <color indexed="8"/>
        <rFont val="Calibri"/>
        <family val="2"/>
      </rPr>
      <t>Nr. contract de finantare:</t>
    </r>
    <r>
      <rPr>
        <sz val="11"/>
        <color theme="1"/>
        <rFont val="Calibri"/>
        <family val="2"/>
      </rPr>
      <t xml:space="preserve">
(asa cum a fost comunicat de catre FDSC)</t>
    </r>
  </si>
  <si>
    <r>
      <rPr>
        <b/>
        <sz val="11"/>
        <color indexed="8"/>
        <rFont val="Calibri"/>
        <family val="2"/>
      </rPr>
      <t>Titlu proiect:</t>
    </r>
    <r>
      <rPr>
        <sz val="11"/>
        <color theme="1"/>
        <rFont val="Calibri"/>
        <family val="2"/>
      </rPr>
      <t xml:space="preserve">
(asa cum apare in contractul de finantare)</t>
    </r>
  </si>
  <si>
    <r>
      <rPr>
        <b/>
        <sz val="11"/>
        <color indexed="8"/>
        <rFont val="Calibri"/>
        <family val="2"/>
      </rPr>
      <t>Subcomponenta/Componenta:</t>
    </r>
    <r>
      <rPr>
        <sz val="11"/>
        <color theme="1"/>
        <rFont val="Calibri"/>
        <family val="2"/>
      </rPr>
      <t xml:space="preserve">
(asa cum apare in contractul de finantare)</t>
    </r>
  </si>
  <si>
    <t>MetodaIndirecte</t>
  </si>
  <si>
    <t>LiniiBuget</t>
  </si>
  <si>
    <t>CapitolBuget</t>
  </si>
  <si>
    <t>1.2. Voluntariat</t>
  </si>
  <si>
    <t>ComponentaSubcomponenta</t>
  </si>
  <si>
    <t>Metoda 2 - costuri indirecte decontate in limita a maxim 15% din baza de calcul</t>
  </si>
  <si>
    <t>Nr. contract de finantare:</t>
  </si>
  <si>
    <t>Titlu proiect:</t>
  </si>
  <si>
    <t>Promotor:</t>
  </si>
  <si>
    <t>Linia de buget</t>
  </si>
  <si>
    <t>Explicatie</t>
  </si>
  <si>
    <t>1.1. Participare la luarea deciziilor si implicare comunitara</t>
  </si>
  <si>
    <t>1.3. Incurajarea valorilor democratice</t>
  </si>
  <si>
    <t>2.1. Dezvoltarea comunitatilor rurale interetnice</t>
  </si>
  <si>
    <t>2.2. Combaterea inegalitatilor sociale, saraciei si excluziunii</t>
  </si>
  <si>
    <t>3. DEZVOLTARE DURABILA</t>
  </si>
  <si>
    <t>4. SERVICII SOCIALE SI DE BAZA</t>
  </si>
  <si>
    <t>5.1. Sprijin pentru coalitii şi retele la nivel regional si national si pentru think tank-uri*</t>
  </si>
  <si>
    <t>5.2. Sprijin pentru initiative care contribuie la dezvoltarea unui cadru favorabil pentru ONG-uri in Romania si cresterea reprezentarii sectorului neguvernamental</t>
  </si>
  <si>
    <t>5.3. Consolidarea bazei de membri si voluntari ai organizatiilor neguvernamentale si cresterea participarii membrilor/voluntarilor în activitatile ONG-urilor</t>
  </si>
  <si>
    <t>#</t>
  </si>
  <si>
    <r>
      <rPr>
        <b/>
        <sz val="11"/>
        <color indexed="8"/>
        <rFont val="Calibri"/>
        <family val="2"/>
      </rPr>
      <t>Suma de control</t>
    </r>
    <r>
      <rPr>
        <sz val="11"/>
        <color theme="1"/>
        <rFont val="Calibri"/>
        <family val="2"/>
      </rPr>
      <t xml:space="preserve">
(trebuie sa fie zero)</t>
    </r>
  </si>
  <si>
    <t>Detaliere realocari bugetare</t>
  </si>
  <si>
    <t>Tipuri de costuri</t>
  </si>
  <si>
    <t>Cap. 2. Deplasari</t>
  </si>
  <si>
    <t>cod</t>
  </si>
  <si>
    <t>cd</t>
  </si>
  <si>
    <t>Buget intial din care:</t>
  </si>
  <si>
    <t>costuri de dezvoltare organizationala</t>
  </si>
  <si>
    <t>contributie in natura</t>
  </si>
  <si>
    <t>Realocari</t>
  </si>
  <si>
    <r>
      <t xml:space="preserve">Suma realocata din care:
</t>
    </r>
    <r>
      <rPr>
        <b/>
        <sz val="9"/>
        <color indexed="8"/>
        <rFont val="Calibri"/>
        <family val="2"/>
      </rPr>
      <t>Diminuarile se trec cu minus.</t>
    </r>
  </si>
  <si>
    <r>
      <t xml:space="preserve">costuri de dezvoltare organizationala
</t>
    </r>
    <r>
      <rPr>
        <b/>
        <sz val="9"/>
        <color indexed="8"/>
        <rFont val="Calibri"/>
        <family val="2"/>
      </rPr>
      <t>Diminuarile se trec cu minus.</t>
    </r>
  </si>
  <si>
    <r>
      <t xml:space="preserve">contributie in natura
</t>
    </r>
    <r>
      <rPr>
        <b/>
        <sz val="9"/>
        <color indexed="8"/>
        <rFont val="Calibri"/>
        <family val="2"/>
      </rPr>
      <t>Diminuarile se trec cu minus.</t>
    </r>
  </si>
  <si>
    <t>Buget modificat</t>
  </si>
  <si>
    <t>Buget modificat din care:</t>
  </si>
  <si>
    <t>Pondere realocari</t>
  </si>
  <si>
    <t>Nr. crt.</t>
  </si>
  <si>
    <t>Item</t>
  </si>
  <si>
    <t>Suma bugetata/solicitata</t>
  </si>
  <si>
    <t>Baza de calcul</t>
  </si>
  <si>
    <t>Procent calculat pe baza bugetului intocmit</t>
  </si>
  <si>
    <t>Mesaj</t>
  </si>
  <si>
    <t>Suma bugetată pentru costuri de audit nu trebuie să depăşească 3,5% din totalul costurilor eligibile ale proiectului.</t>
  </si>
  <si>
    <t xml:space="preserve">Există posibilitatea de a aloca până la 20% din totalul costurilor eligibile ale proiectului pentru activități care să contribuie la dezvoltarea organizațională a Solicitantului și / sau a partenerilor 
ONG din România.  
 În această situaţie, Solicitanții vor trebui să stabilească obiective și activități separate de dezvoltare organizațională şi să le menţioneze ca atare în Cererea de finanţare. 
Nu este acceptată includerea de costuri de dezvoltare organizațională în buget fără a specifica în cuprinsul Cererii de finanţare obiectivul / ele de dezvoltare organizațională avut / e în 
vedere. Costurile cu achiziţia de echipamente vor fi acceptate doar dacă susţin obiective de dezvoltare organizaţională specificate în aplicaţie. 
</t>
  </si>
  <si>
    <t>Costuri de dezvoltare organizationala</t>
  </si>
  <si>
    <r>
      <rPr>
        <b/>
        <sz val="11"/>
        <color indexed="8"/>
        <rFont val="Calibri"/>
        <family val="2"/>
      </rPr>
      <t>Denumire promotor:</t>
    </r>
    <r>
      <rPr>
        <sz val="11"/>
        <color theme="1"/>
        <rFont val="Calibri"/>
        <family val="2"/>
      </rPr>
      <t xml:space="preserve">
(asa cum apare in contractul de finantare)</t>
    </r>
  </si>
  <si>
    <t>Sursele de finanțare</t>
  </si>
  <si>
    <t>Sume
EURO</t>
  </si>
  <si>
    <t>% din total costuri eligibile</t>
  </si>
  <si>
    <t>Sursele de finantare aferenta bugetului modificat</t>
  </si>
  <si>
    <t>1. Finanţare nerambursabilă solicitată</t>
  </si>
  <si>
    <t xml:space="preserve">2. Cofinanțare Solicitant și Partner/i </t>
  </si>
  <si>
    <t>2.1 Contribuție în bani</t>
  </si>
  <si>
    <t>2.2 Contribuție în natură</t>
  </si>
  <si>
    <t>Total costuri eligibile</t>
  </si>
  <si>
    <r>
      <rPr>
        <b/>
        <sz val="11"/>
        <color indexed="8"/>
        <rFont val="Calibri"/>
        <family val="2"/>
      </rPr>
      <t>Procentul contributiei in natura:</t>
    </r>
    <r>
      <rPr>
        <sz val="11"/>
        <color theme="1"/>
        <rFont val="Calibri"/>
        <family val="2"/>
      </rPr>
      <t xml:space="preserve">
(asa cum apare Anexa II la contractul de finantare – Bugetul proiectului - sursele de finantare)</t>
    </r>
  </si>
  <si>
    <t>Verificare mentinere buget total</t>
  </si>
  <si>
    <t>Buget initial</t>
  </si>
  <si>
    <r>
      <t xml:space="preserve">1. Se completeaza foaia de calcul </t>
    </r>
    <r>
      <rPr>
        <b/>
        <sz val="11"/>
        <color indexed="8"/>
        <rFont val="Calibri"/>
        <family val="2"/>
      </rPr>
      <t xml:space="preserve">Informatii generale </t>
    </r>
    <r>
      <rPr>
        <sz val="11"/>
        <color indexed="8"/>
        <rFont val="Calibri"/>
        <family val="2"/>
      </rPr>
      <t>cu informatiile solicitate</t>
    </r>
    <r>
      <rPr>
        <sz val="11"/>
        <color theme="1"/>
        <rFont val="Calibri"/>
        <family val="2"/>
      </rPr>
      <t>.</t>
    </r>
  </si>
  <si>
    <t>BUGET INITIAL</t>
  </si>
  <si>
    <t>Buget modificat prin</t>
  </si>
  <si>
    <r>
      <t xml:space="preserve">2. Se completeaza foaia de calcul </t>
    </r>
    <r>
      <rPr>
        <b/>
        <sz val="11"/>
        <color indexed="8"/>
        <rFont val="Calibri"/>
        <family val="2"/>
      </rPr>
      <t>Buget initial</t>
    </r>
    <r>
      <rPr>
        <sz val="11"/>
        <color indexed="8"/>
        <rFont val="Calibri"/>
        <family val="2"/>
      </rPr>
      <t xml:space="preserve"> cu informatiile solicitate. </t>
    </r>
    <r>
      <rPr>
        <b/>
        <sz val="11"/>
        <color indexed="8"/>
        <rFont val="Calibri"/>
        <family val="2"/>
      </rPr>
      <t>Prin buget initial se intelege ultimul buget aprobat al proiectului.</t>
    </r>
  </si>
  <si>
    <r>
      <t xml:space="preserve">4. Foaia de calcul </t>
    </r>
    <r>
      <rPr>
        <b/>
        <sz val="11"/>
        <color indexed="8"/>
        <rFont val="Calibri"/>
        <family val="2"/>
      </rPr>
      <t>Consolidare realocari bugetare</t>
    </r>
    <r>
      <rPr>
        <sz val="11"/>
        <color indexed="8"/>
        <rFont val="Calibri"/>
        <family val="2"/>
      </rPr>
      <t xml:space="preserve"> se completeaza automat. </t>
    </r>
  </si>
  <si>
    <r>
      <t xml:space="preserve">7. Foaia de calcul </t>
    </r>
    <r>
      <rPr>
        <b/>
        <sz val="11"/>
        <color indexed="8"/>
        <rFont val="Calibri"/>
        <family val="2"/>
      </rPr>
      <t xml:space="preserve">Conditii de eligibilitate </t>
    </r>
    <r>
      <rPr>
        <sz val="11"/>
        <color indexed="8"/>
        <rFont val="Calibri"/>
        <family val="2"/>
      </rPr>
      <t>se completeaza automat si verifica daca noul buget respecta limitarile impuse.</t>
    </r>
  </si>
  <si>
    <t>In toate foile de calcul se vor completa doar celulele marcate cu aceasta culoare.</t>
  </si>
  <si>
    <t>Modificare buget total</t>
  </si>
  <si>
    <t>Buget initial cap. 8</t>
  </si>
  <si>
    <t>Buget modificat cap. 8</t>
  </si>
  <si>
    <t>Modificare buget cap. 8</t>
  </si>
  <si>
    <t>Verificare modificare buget Costuri dezvoltare organizationala daca nu au fost prevazute astfel de costuri in bugetul initial</t>
  </si>
  <si>
    <t>CONSOLIDARE REALOCARI</t>
  </si>
  <si>
    <t>Buget initial costuri dezvoltare organizationala</t>
  </si>
  <si>
    <t>Modificare buget costuri dezvoltare organizationala</t>
  </si>
  <si>
    <t>Buget modificat costuri dezvoltare organizationala</t>
  </si>
  <si>
    <t>Procent initial</t>
  </si>
  <si>
    <t>Procent rezultat</t>
  </si>
  <si>
    <t>Modificare procent</t>
  </si>
  <si>
    <t>Verificarea respectarii procentului finantarii acordate in total costuri eligibile</t>
  </si>
  <si>
    <t>Verificarea respectarii procentului cofinantarii asumate in total costuri eligibile</t>
  </si>
  <si>
    <r>
      <t xml:space="preserve">6. Se completeaza foaia de calcul </t>
    </r>
    <r>
      <rPr>
        <b/>
        <sz val="11"/>
        <color indexed="8"/>
        <rFont val="Calibri"/>
        <family val="2"/>
      </rPr>
      <t xml:space="preserve">Surse de finantare </t>
    </r>
    <r>
      <rPr>
        <sz val="11"/>
        <color indexed="8"/>
        <rFont val="Calibri"/>
        <family val="2"/>
      </rPr>
      <t>cu informatiile solicitate.</t>
    </r>
  </si>
  <si>
    <r>
      <t xml:space="preserve">5. Foaia de calcul </t>
    </r>
    <r>
      <rPr>
        <b/>
        <sz val="11"/>
        <color indexed="8"/>
        <rFont val="Calibri"/>
        <family val="2"/>
      </rPr>
      <t xml:space="preserve">Buget modificat </t>
    </r>
    <r>
      <rPr>
        <sz val="11"/>
        <color indexed="8"/>
        <rFont val="Calibri"/>
        <family val="2"/>
      </rPr>
      <t xml:space="preserve"> se completeaza automat. In functie de modificarile facute la buget in aceasta foaie de calcul se va recomanda metoda de modificare a bugetului (notificare sau act aditional).</t>
    </r>
  </si>
  <si>
    <r>
      <t xml:space="preserve">3. Se completeaza foaia de calcul </t>
    </r>
    <r>
      <rPr>
        <b/>
        <sz val="11"/>
        <color indexed="8"/>
        <rFont val="Calibri"/>
        <family val="2"/>
      </rPr>
      <t>Detaliere realocari bugetare</t>
    </r>
    <r>
      <rPr>
        <sz val="11"/>
        <color indexed="8"/>
        <rFont val="Calibri"/>
        <family val="2"/>
      </rPr>
      <t xml:space="preserve"> cu informatiile necesare pentru modificarile de buget pe care doriti sa le faceti.
In cadrul acestei foi de calcul sumele pe care le luati de la o linie de buget le treceti cu minus (-), iar sumele pe care le aduceti la o linie de buget le treceti cu plus (+).
Suma totala a diminuarilor si cresterilor pe linii de buget trebuie sa fie zero.</t>
    </r>
  </si>
  <si>
    <r>
      <rPr>
        <b/>
        <sz val="11"/>
        <color indexed="8"/>
        <rFont val="Calibri"/>
        <family val="2"/>
      </rPr>
      <t>Procentul finantarii acordate in bugetul total al proiectului:</t>
    </r>
    <r>
      <rPr>
        <sz val="11"/>
        <color theme="1"/>
        <rFont val="Calibri"/>
        <family val="2"/>
      </rPr>
      <t xml:space="preserve">
(asa cum apare in contractul de finantare la art. 3.2.)</t>
    </r>
  </si>
  <si>
    <r>
      <t xml:space="preserve">Metoda calcul costuri indirecte:
</t>
    </r>
    <r>
      <rPr>
        <sz val="11"/>
        <color indexed="8"/>
        <rFont val="Calibri"/>
        <family val="2"/>
      </rPr>
      <t>(asa cum apare in Anexa II la contractul de finantare – Bugetul proiectului)</t>
    </r>
  </si>
  <si>
    <t xml:space="preserve">Cap. 1. Echipa de proiect </t>
  </si>
  <si>
    <t>1.1. Resurse umane</t>
  </si>
  <si>
    <t>1.2. Voluntari</t>
  </si>
  <si>
    <t>2.1. Deplasari interne</t>
  </si>
  <si>
    <t>2.2. Deplasari externe</t>
  </si>
  <si>
    <t xml:space="preserve">Cap. 3. Echipamente si licente </t>
  </si>
  <si>
    <t>3.1. Echipamente - amortizare</t>
  </si>
  <si>
    <t>3.2. Echipamente - valoare integrala</t>
  </si>
  <si>
    <t>3.3. Licente si aplicatii informatice</t>
  </si>
  <si>
    <t>Cap. 4. Lucrari de reabilitare</t>
  </si>
  <si>
    <t>4.1. Lucrari de reabilitare - subcontractare</t>
  </si>
  <si>
    <t>4.2. Lucrari de reabilitare - regie proprie</t>
  </si>
  <si>
    <t>Cap. 5. Servicii subcontractate</t>
  </si>
  <si>
    <t>5.1. Experti</t>
  </si>
  <si>
    <t>5.2. Publicatii</t>
  </si>
  <si>
    <t>5.3. Costuri audit</t>
  </si>
  <si>
    <t>5.4. Costuri evenimente</t>
  </si>
  <si>
    <t>5.5. Promovare</t>
  </si>
  <si>
    <t>5.6 Alte servicii subcontractate</t>
  </si>
  <si>
    <t>Cap. 6. Alte costuri directe</t>
  </si>
  <si>
    <t>6.2. Consumabile necesare derularii activitatii proiectului</t>
  </si>
  <si>
    <t>6.3 Alte costuri directe</t>
  </si>
  <si>
    <t>Cap. 7. Cheltuieli neprevazute</t>
  </si>
  <si>
    <t>Cap. 8. Costuri indirecte</t>
  </si>
  <si>
    <t>A. TOTAL COSTURI DIRECTE</t>
  </si>
  <si>
    <t>B. TOTAL COSTURI ELIGIBILE ALE PROIECTULUI</t>
  </si>
  <si>
    <t>6.1. Chirii</t>
  </si>
  <si>
    <t xml:space="preserve">subcontractari </t>
  </si>
  <si>
    <r>
      <t xml:space="preserve">subcontractari 
</t>
    </r>
    <r>
      <rPr>
        <b/>
        <sz val="9"/>
        <color indexed="8"/>
        <rFont val="Calibri"/>
        <family val="2"/>
      </rPr>
      <t>Diminuarile se trec cu minus.</t>
    </r>
  </si>
  <si>
    <t>Verificare modificare buget Cap. 7 Cheltuieli neprevazute</t>
  </si>
  <si>
    <t>Verificare modificare buget Cap. 8 Costuri indirecte</t>
  </si>
  <si>
    <t>Verifica daca nu se modifica bugetul total al proiectului</t>
  </si>
  <si>
    <t>O cotă de cheltuieli neprevăzute care să nu depăşească 5% din costurile directe eligibile poate fi inclusă în bugetul proiectului.</t>
  </si>
  <si>
    <t>Costurile aferente reconstrucţiei, renovării sau modernizării unui imobil nu trebuie să depăşească limita a maxim 50% din total costuri directe eligibile.</t>
  </si>
  <si>
    <t>Buget initial cap. 7</t>
  </si>
  <si>
    <t>Buget modificat cap. 7</t>
  </si>
  <si>
    <t>Modificare buget cap. 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</si>
</sst>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_-* #,##0.00\ [$€-1]_-;\-* #,##0.00\ [$€-1]_-;_-* &quot;-&quot;??\ [$€-1]_-;_-@_-"/>
    <numFmt numFmtId="173" formatCode="0.0%"/>
    <numFmt numFmtId="174" formatCode="_ * #,##0.00_)\ [$€-1]_ ;_ * \(#,##0.00\)\ [$€-1]_ ;_ * &quot;-&quot;??_)\ [$€-1]_ ;_ @_ "/>
  </numFmts>
  <fonts count="41">
    <font>
      <sz val="11"/>
      <color theme="1"/>
      <name val="Calibri"/>
      <family val="2"/>
    </font>
    <font>
      <sz val="11"/>
      <color indexed="8"/>
      <name val="Calibri"/>
      <family val="2"/>
    </font>
    <font>
      <b/>
      <sz val="11"/>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b/>
      <sz val="11"/>
      <name val="Calibri"/>
      <family val="2"/>
    </font>
    <font>
      <i/>
      <sz val="11"/>
      <name val="Calibri"/>
      <family val="2"/>
    </font>
    <font>
      <sz val="10"/>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bgColor theme="0" tint="-0.04997999966144562"/>
      </patternFill>
    </fill>
    <fill>
      <patternFill patternType="solid">
        <fgColor theme="0" tint="-0.04997999966144562"/>
        <bgColor indexed="64"/>
      </patternFill>
    </fill>
    <fill>
      <patternFill patternType="lightGray"/>
    </fill>
    <fill>
      <patternFill patternType="mediumGray"/>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dashed"/>
      <bottom style="dashed"/>
    </border>
    <border>
      <left style="thin"/>
      <right style="medium"/>
      <top style="dashed"/>
      <bottom style="dashed"/>
    </border>
    <border>
      <left style="thin"/>
      <right style="thin"/>
      <top style="thin"/>
      <bottom style="thin"/>
    </border>
    <border>
      <left style="thin"/>
      <right style="thin"/>
      <top style="thin"/>
      <bottom>
        <color indexed="63"/>
      </bottom>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thin"/>
    </border>
    <border>
      <left style="thin"/>
      <right style="thin"/>
      <top style="dashed"/>
      <bottom style="thin"/>
    </border>
    <border>
      <left style="thin"/>
      <right style="medium"/>
      <top style="dashed"/>
      <bottom style="thin"/>
    </border>
    <border>
      <left style="medium"/>
      <right style="thin"/>
      <top style="dashed"/>
      <bottom style="thin"/>
    </border>
    <border>
      <left style="thin"/>
      <right style="medium"/>
      <top>
        <color indexed="63"/>
      </top>
      <bottom style="dashed"/>
    </border>
    <border>
      <left style="thin"/>
      <right style="thin"/>
      <top>
        <color indexed="63"/>
      </top>
      <bottom style="dashed"/>
    </border>
    <border>
      <left/>
      <right/>
      <top style="medium"/>
      <bottom style="thin"/>
    </border>
    <border>
      <left/>
      <right style="medium"/>
      <top style="medium"/>
      <bottom style="thin"/>
    </border>
    <border>
      <left>
        <color indexed="63"/>
      </left>
      <right/>
      <top style="thin"/>
      <bottom style="thin"/>
    </border>
    <border>
      <left/>
      <right style="medium"/>
      <top style="thin"/>
      <bottom style="thin"/>
    </border>
    <border>
      <left/>
      <right/>
      <top style="thin"/>
      <bottom style="medium"/>
    </border>
    <border>
      <left/>
      <right style="medium"/>
      <top style="thin"/>
      <bottom style="medium"/>
    </border>
    <border>
      <left>
        <color indexed="63"/>
      </left>
      <right>
        <color indexed="63"/>
      </right>
      <top style="medium"/>
      <bottom>
        <color indexed="63"/>
      </bottom>
    </border>
    <border>
      <left style="dashed"/>
      <right>
        <color indexed="63"/>
      </right>
      <top style="medium"/>
      <bottom>
        <color indexed="63"/>
      </bottom>
    </border>
    <border>
      <left>
        <color indexed="63"/>
      </left>
      <right style="medium"/>
      <top style="medium"/>
      <bottom>
        <color indexed="63"/>
      </bottom>
    </border>
    <border>
      <left style="dashed"/>
      <right>
        <color indexed="63"/>
      </right>
      <top>
        <color indexed="63"/>
      </top>
      <bottom>
        <color indexed="63"/>
      </bottom>
    </border>
    <border>
      <left>
        <color indexed="63"/>
      </left>
      <right style="medium"/>
      <top>
        <color indexed="63"/>
      </top>
      <bottom>
        <color indexed="63"/>
      </bottom>
    </border>
    <border>
      <left style="dashed"/>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dashed"/>
      <top style="medium"/>
      <bottom>
        <color indexed="63"/>
      </bottom>
    </border>
    <border>
      <left style="dashed"/>
      <right style="dashed"/>
      <top style="medium"/>
      <bottom>
        <color indexed="63"/>
      </bottom>
    </border>
    <border>
      <left style="medium"/>
      <right style="dashed"/>
      <top>
        <color indexed="63"/>
      </top>
      <bottom>
        <color indexed="63"/>
      </bottom>
    </border>
    <border>
      <left style="dashed"/>
      <right style="dashed"/>
      <top>
        <color indexed="63"/>
      </top>
      <bottom>
        <color indexed="63"/>
      </bottom>
    </border>
    <border>
      <left style="medium"/>
      <right style="dashed"/>
      <top>
        <color indexed="63"/>
      </top>
      <bottom style="medium"/>
    </border>
    <border>
      <left style="dashed"/>
      <right style="dashed"/>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7">
    <xf numFmtId="0" fontId="0" fillId="0" borderId="0" xfId="0" applyFont="1" applyAlignment="1">
      <alignment/>
    </xf>
    <xf numFmtId="0" fontId="0" fillId="0" borderId="0" xfId="0" applyAlignment="1">
      <alignment vertical="top"/>
    </xf>
    <xf numFmtId="0" fontId="38" fillId="0" borderId="0" xfId="0" applyFont="1" applyAlignment="1">
      <alignment horizontal="center" vertical="top"/>
    </xf>
    <xf numFmtId="0" fontId="0" fillId="0" borderId="0" xfId="0" applyAlignment="1">
      <alignment vertical="top" wrapText="1"/>
    </xf>
    <xf numFmtId="0" fontId="38" fillId="0" borderId="10" xfId="0" applyFont="1" applyBorder="1" applyAlignment="1">
      <alignment horizontal="center" vertical="top"/>
    </xf>
    <xf numFmtId="0" fontId="38" fillId="0" borderId="11" xfId="0" applyFont="1" applyBorder="1" applyAlignment="1">
      <alignment horizontal="center" vertical="top"/>
    </xf>
    <xf numFmtId="0" fontId="0" fillId="0" borderId="0" xfId="0" applyFill="1" applyAlignment="1">
      <alignment vertical="top" wrapText="1"/>
    </xf>
    <xf numFmtId="0" fontId="0" fillId="0" borderId="0" xfId="0" applyFont="1" applyAlignment="1" applyProtection="1">
      <alignment vertical="top" wrapText="1"/>
      <protection/>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38" fillId="0" borderId="17" xfId="0" applyFont="1" applyBorder="1" applyAlignment="1">
      <alignment horizontal="center" vertical="top"/>
    </xf>
    <xf numFmtId="0" fontId="0" fillId="0" borderId="18" xfId="0" applyFill="1" applyBorder="1" applyAlignment="1">
      <alignment vertical="top" wrapText="1"/>
    </xf>
    <xf numFmtId="0" fontId="0" fillId="0" borderId="19" xfId="0" applyFill="1" applyBorder="1" applyAlignment="1">
      <alignment vertical="top" wrapText="1"/>
    </xf>
    <xf numFmtId="0" fontId="38" fillId="0" borderId="20" xfId="0" applyFont="1" applyBorder="1" applyAlignment="1" applyProtection="1">
      <alignment horizontal="center" vertical="top" wrapText="1"/>
      <protection/>
    </xf>
    <xf numFmtId="0" fontId="0" fillId="0" borderId="21" xfId="0" applyFont="1" applyBorder="1" applyAlignment="1" applyProtection="1">
      <alignment vertical="top" wrapText="1"/>
      <protection/>
    </xf>
    <xf numFmtId="0" fontId="0" fillId="0" borderId="21" xfId="0" applyFont="1" applyBorder="1" applyAlignment="1" applyProtection="1">
      <alignment vertical="top" wrapText="1"/>
      <protection/>
    </xf>
    <xf numFmtId="0" fontId="0" fillId="0" borderId="22" xfId="0" applyFont="1" applyBorder="1" applyAlignment="1" applyProtection="1">
      <alignment vertical="top" wrapText="1"/>
      <protection/>
    </xf>
    <xf numFmtId="172" fontId="0" fillId="0" borderId="0" xfId="0" applyNumberFormat="1" applyAlignment="1">
      <alignment vertical="top" wrapText="1"/>
    </xf>
    <xf numFmtId="0" fontId="38" fillId="0" borderId="0" xfId="0" applyFont="1" applyAlignment="1">
      <alignment horizontal="center" vertical="top" wrapText="1"/>
    </xf>
    <xf numFmtId="0" fontId="0" fillId="0" borderId="0" xfId="0" applyAlignment="1">
      <alignment horizontal="center" vertical="top" wrapText="1"/>
    </xf>
    <xf numFmtId="172" fontId="0" fillId="0" borderId="0" xfId="0" applyNumberFormat="1" applyAlignment="1">
      <alignment horizontal="center" vertical="top" wrapText="1"/>
    </xf>
    <xf numFmtId="172" fontId="19" fillId="33" borderId="23" xfId="0" applyNumberFormat="1" applyFont="1" applyFill="1" applyBorder="1" applyAlignment="1">
      <alignment vertical="top" wrapText="1"/>
    </xf>
    <xf numFmtId="172" fontId="19" fillId="33" borderId="24" xfId="0" applyNumberFormat="1" applyFont="1" applyFill="1" applyBorder="1" applyAlignment="1">
      <alignment vertical="top" wrapText="1"/>
    </xf>
    <xf numFmtId="9" fontId="0" fillId="0" borderId="0" xfId="58" applyFont="1" applyAlignment="1">
      <alignment vertical="top" wrapText="1"/>
    </xf>
    <xf numFmtId="0" fontId="0" fillId="0" borderId="25" xfId="0" applyBorder="1" applyAlignment="1">
      <alignment horizontal="left" vertical="top" wrapText="1"/>
    </xf>
    <xf numFmtId="172" fontId="0" fillId="0" borderId="25" xfId="0" applyNumberFormat="1" applyBorder="1" applyAlignment="1">
      <alignment horizontal="left" vertical="top" wrapText="1"/>
    </xf>
    <xf numFmtId="10" fontId="0" fillId="0" borderId="25" xfId="58" applyNumberFormat="1" applyFont="1" applyBorder="1" applyAlignment="1">
      <alignment horizontal="right" vertical="top" wrapText="1"/>
    </xf>
    <xf numFmtId="172" fontId="20" fillId="0" borderId="25" xfId="44" applyNumberFormat="1" applyFont="1" applyFill="1" applyBorder="1" applyAlignment="1" applyProtection="1">
      <alignment vertical="top" wrapText="1"/>
      <protection/>
    </xf>
    <xf numFmtId="172" fontId="20" fillId="0" borderId="25" xfId="44" applyNumberFormat="1" applyFont="1" applyBorder="1" applyAlignment="1">
      <alignment vertical="top" wrapText="1"/>
    </xf>
    <xf numFmtId="172" fontId="21" fillId="0" borderId="25" xfId="44" applyNumberFormat="1" applyFont="1" applyBorder="1" applyAlignment="1">
      <alignment vertical="top" wrapText="1"/>
    </xf>
    <xf numFmtId="0" fontId="0" fillId="0" borderId="0" xfId="0" applyBorder="1" applyAlignment="1">
      <alignment vertical="top" wrapText="1"/>
    </xf>
    <xf numFmtId="172" fontId="0" fillId="0" borderId="26" xfId="0" applyNumberFormat="1" applyBorder="1" applyAlignment="1">
      <alignment horizontal="left" vertical="top" wrapText="1"/>
    </xf>
    <xf numFmtId="172" fontId="0" fillId="0" borderId="0" xfId="58" applyNumberFormat="1" applyFont="1" applyAlignment="1">
      <alignment vertical="top" wrapText="1"/>
    </xf>
    <xf numFmtId="0" fontId="0" fillId="7" borderId="27" xfId="0" applyFill="1" applyBorder="1" applyAlignment="1" applyProtection="1">
      <alignment vertical="top" wrapText="1"/>
      <protection locked="0"/>
    </xf>
    <xf numFmtId="10" fontId="0" fillId="7" borderId="27" xfId="58" applyNumberFormat="1" applyFont="1" applyFill="1" applyBorder="1" applyAlignment="1" applyProtection="1">
      <alignment horizontal="left" vertical="top" wrapText="1"/>
      <protection locked="0"/>
    </xf>
    <xf numFmtId="0" fontId="0" fillId="0" borderId="13" xfId="0" applyFont="1" applyFill="1" applyBorder="1" applyAlignment="1">
      <alignment vertical="top" wrapText="1"/>
    </xf>
    <xf numFmtId="0" fontId="38" fillId="0" borderId="13" xfId="0" applyFont="1" applyFill="1" applyBorder="1" applyAlignment="1">
      <alignment vertical="top" wrapText="1"/>
    </xf>
    <xf numFmtId="0" fontId="38" fillId="34" borderId="17" xfId="0" applyFont="1" applyFill="1" applyBorder="1" applyAlignment="1">
      <alignment vertical="top" wrapText="1"/>
    </xf>
    <xf numFmtId="0" fontId="38" fillId="34" borderId="18" xfId="0" applyFont="1" applyFill="1" applyBorder="1" applyAlignment="1">
      <alignment vertical="top" wrapText="1"/>
    </xf>
    <xf numFmtId="0" fontId="38" fillId="34" borderId="19" xfId="0" applyFont="1" applyFill="1" applyBorder="1" applyAlignment="1">
      <alignment vertical="top" wrapText="1"/>
    </xf>
    <xf numFmtId="0" fontId="20" fillId="34" borderId="28" xfId="0" applyFont="1" applyFill="1" applyBorder="1" applyAlignment="1">
      <alignment horizontal="center" vertical="top" wrapText="1"/>
    </xf>
    <xf numFmtId="172" fontId="20" fillId="34" borderId="29" xfId="0" applyNumberFormat="1" applyFont="1" applyFill="1" applyBorder="1" applyAlignment="1">
      <alignment horizontal="center" vertical="top" wrapText="1"/>
    </xf>
    <xf numFmtId="172" fontId="20" fillId="34" borderId="30" xfId="0" applyNumberFormat="1" applyFont="1" applyFill="1" applyBorder="1" applyAlignment="1">
      <alignment horizontal="center" vertical="top" wrapText="1"/>
    </xf>
    <xf numFmtId="0" fontId="20" fillId="34" borderId="31" xfId="0" applyFont="1" applyFill="1" applyBorder="1" applyAlignment="1">
      <alignment vertical="top" wrapText="1"/>
    </xf>
    <xf numFmtId="172" fontId="20" fillId="34" borderId="32" xfId="0" applyNumberFormat="1" applyFont="1" applyFill="1" applyBorder="1" applyAlignment="1">
      <alignment vertical="top" wrapText="1"/>
    </xf>
    <xf numFmtId="172" fontId="20" fillId="34" borderId="33" xfId="0" applyNumberFormat="1" applyFont="1" applyFill="1" applyBorder="1" applyAlignment="1">
      <alignment vertical="top" wrapText="1"/>
    </xf>
    <xf numFmtId="0" fontId="19" fillId="0" borderId="34" xfId="0" applyFont="1" applyFill="1" applyBorder="1" applyAlignment="1">
      <alignment vertical="top" wrapText="1"/>
    </xf>
    <xf numFmtId="0" fontId="19" fillId="0" borderId="35" xfId="0" applyFont="1" applyFill="1" applyBorder="1" applyAlignment="1">
      <alignment vertical="top" wrapText="1"/>
    </xf>
    <xf numFmtId="172" fontId="19" fillId="7" borderId="23" xfId="0" applyNumberFormat="1" applyFont="1" applyFill="1" applyBorder="1" applyAlignment="1" applyProtection="1">
      <alignment vertical="top" wrapText="1"/>
      <protection locked="0"/>
    </xf>
    <xf numFmtId="172" fontId="19" fillId="7" borderId="36" xfId="0" applyNumberFormat="1" applyFont="1" applyFill="1" applyBorder="1" applyAlignment="1" applyProtection="1">
      <alignment vertical="top" wrapText="1"/>
      <protection locked="0"/>
    </xf>
    <xf numFmtId="172" fontId="19" fillId="7" borderId="37" xfId="0" applyNumberFormat="1" applyFont="1" applyFill="1" applyBorder="1" applyAlignment="1" applyProtection="1">
      <alignment vertical="top" wrapText="1"/>
      <protection locked="0"/>
    </xf>
    <xf numFmtId="172" fontId="20" fillId="33" borderId="32" xfId="0" applyNumberFormat="1" applyFont="1" applyFill="1" applyBorder="1" applyAlignment="1">
      <alignment vertical="top" wrapText="1"/>
    </xf>
    <xf numFmtId="172" fontId="20" fillId="33" borderId="33" xfId="0" applyNumberFormat="1" applyFont="1" applyFill="1" applyBorder="1" applyAlignment="1">
      <alignment vertical="top" wrapText="1"/>
    </xf>
    <xf numFmtId="172" fontId="20" fillId="7" borderId="29" xfId="0" applyNumberFormat="1" applyFont="1" applyFill="1" applyBorder="1" applyAlignment="1" applyProtection="1">
      <alignment vertical="top" wrapText="1"/>
      <protection locked="0"/>
    </xf>
    <xf numFmtId="0" fontId="20" fillId="34" borderId="28" xfId="0" applyFont="1" applyFill="1" applyBorder="1" applyAlignment="1">
      <alignment vertical="top" wrapText="1"/>
    </xf>
    <xf numFmtId="172" fontId="20" fillId="34" borderId="29" xfId="0" applyNumberFormat="1" applyFont="1" applyFill="1" applyBorder="1" applyAlignment="1">
      <alignment vertical="top" wrapText="1"/>
    </xf>
    <xf numFmtId="172" fontId="20" fillId="33" borderId="29" xfId="0" applyNumberFormat="1" applyFont="1" applyFill="1" applyBorder="1" applyAlignment="1">
      <alignment vertical="top" wrapText="1"/>
    </xf>
    <xf numFmtId="172" fontId="20" fillId="33" borderId="30" xfId="0" applyNumberFormat="1" applyFont="1" applyFill="1" applyBorder="1" applyAlignment="1">
      <alignment vertical="top" wrapText="1"/>
    </xf>
    <xf numFmtId="0" fontId="20" fillId="34" borderId="38" xfId="0" applyFont="1" applyFill="1" applyBorder="1" applyAlignment="1">
      <alignment horizontal="justify" vertical="top" wrapText="1"/>
    </xf>
    <xf numFmtId="172" fontId="20" fillId="34" borderId="39" xfId="0" applyNumberFormat="1" applyFont="1" applyFill="1" applyBorder="1" applyAlignment="1">
      <alignment vertical="top" wrapText="1"/>
    </xf>
    <xf numFmtId="0" fontId="38" fillId="34" borderId="10" xfId="0" applyFont="1" applyFill="1" applyBorder="1" applyAlignment="1">
      <alignment horizontal="center" vertical="top" wrapText="1"/>
    </xf>
    <xf numFmtId="0" fontId="38" fillId="34" borderId="40" xfId="0" applyFont="1" applyFill="1" applyBorder="1" applyAlignment="1">
      <alignment horizontal="center" vertical="top" wrapText="1"/>
    </xf>
    <xf numFmtId="0" fontId="38" fillId="34" borderId="41" xfId="0" applyFont="1" applyFill="1" applyBorder="1" applyAlignment="1">
      <alignment horizontal="center" vertical="top" wrapText="1"/>
    </xf>
    <xf numFmtId="0" fontId="0" fillId="7" borderId="12" xfId="0" applyFill="1" applyBorder="1" applyAlignment="1" applyProtection="1">
      <alignment vertical="top" wrapText="1"/>
      <protection locked="0"/>
    </xf>
    <xf numFmtId="0" fontId="0" fillId="7" borderId="25" xfId="0" applyFill="1" applyBorder="1" applyAlignment="1" applyProtection="1">
      <alignment vertical="top" wrapText="1"/>
      <protection locked="0"/>
    </xf>
    <xf numFmtId="172" fontId="0" fillId="7" borderId="25" xfId="0" applyNumberFormat="1" applyFill="1" applyBorder="1" applyAlignment="1" applyProtection="1">
      <alignment vertical="top" wrapText="1"/>
      <protection locked="0"/>
    </xf>
    <xf numFmtId="172" fontId="0" fillId="7" borderId="14" xfId="0" applyNumberFormat="1" applyFill="1" applyBorder="1" applyAlignment="1" applyProtection="1">
      <alignment vertical="top" wrapText="1"/>
      <protection locked="0"/>
    </xf>
    <xf numFmtId="0" fontId="0" fillId="7" borderId="15" xfId="0" applyFill="1" applyBorder="1" applyAlignment="1" applyProtection="1">
      <alignment vertical="top" wrapText="1"/>
      <protection locked="0"/>
    </xf>
    <xf numFmtId="0" fontId="0" fillId="7" borderId="42" xfId="0" applyFill="1" applyBorder="1" applyAlignment="1" applyProtection="1">
      <alignment vertical="top" wrapText="1"/>
      <protection locked="0"/>
    </xf>
    <xf numFmtId="172" fontId="0" fillId="7" borderId="42" xfId="0" applyNumberFormat="1" applyFill="1" applyBorder="1" applyAlignment="1" applyProtection="1">
      <alignment vertical="top" wrapText="1"/>
      <protection locked="0"/>
    </xf>
    <xf numFmtId="172" fontId="0" fillId="7" borderId="16" xfId="0" applyNumberFormat="1" applyFill="1" applyBorder="1" applyAlignment="1" applyProtection="1">
      <alignment vertical="top" wrapText="1"/>
      <protection locked="0"/>
    </xf>
    <xf numFmtId="172" fontId="19" fillId="0" borderId="23" xfId="0" applyNumberFormat="1" applyFont="1" applyFill="1" applyBorder="1" applyAlignment="1" applyProtection="1">
      <alignment vertical="top" wrapText="1"/>
      <protection/>
    </xf>
    <xf numFmtId="172" fontId="19" fillId="0" borderId="24" xfId="0" applyNumberFormat="1" applyFont="1" applyFill="1" applyBorder="1" applyAlignment="1" applyProtection="1">
      <alignment vertical="top" wrapText="1"/>
      <protection/>
    </xf>
    <xf numFmtId="9" fontId="19" fillId="35" borderId="24" xfId="58" applyFont="1" applyFill="1" applyBorder="1" applyAlignment="1" applyProtection="1">
      <alignment vertical="top" wrapText="1"/>
      <protection/>
    </xf>
    <xf numFmtId="172" fontId="19" fillId="35" borderId="23" xfId="0" applyNumberFormat="1" applyFont="1" applyFill="1" applyBorder="1" applyAlignment="1" applyProtection="1">
      <alignment vertical="top" wrapText="1"/>
      <protection/>
    </xf>
    <xf numFmtId="172" fontId="19" fillId="35" borderId="24" xfId="0" applyNumberFormat="1" applyFont="1" applyFill="1" applyBorder="1" applyAlignment="1" applyProtection="1">
      <alignment vertical="top" wrapText="1"/>
      <protection/>
    </xf>
    <xf numFmtId="0" fontId="20" fillId="34" borderId="43" xfId="0" applyFont="1" applyFill="1" applyBorder="1" applyAlignment="1">
      <alignment horizontal="center" vertical="top" wrapText="1"/>
    </xf>
    <xf numFmtId="172" fontId="20" fillId="34" borderId="40" xfId="0" applyNumberFormat="1" applyFont="1" applyFill="1" applyBorder="1" applyAlignment="1">
      <alignment horizontal="center" vertical="top" wrapText="1"/>
    </xf>
    <xf numFmtId="172" fontId="20" fillId="34" borderId="41" xfId="0" applyNumberFormat="1" applyFont="1" applyFill="1" applyBorder="1" applyAlignment="1">
      <alignment horizontal="center" vertical="top" wrapText="1"/>
    </xf>
    <xf numFmtId="172" fontId="19" fillId="0" borderId="23" xfId="0" applyNumberFormat="1" applyFont="1" applyFill="1" applyBorder="1" applyAlignment="1">
      <alignment vertical="top" wrapText="1"/>
    </xf>
    <xf numFmtId="0" fontId="20" fillId="34" borderId="29" xfId="0" applyFont="1" applyFill="1" applyBorder="1" applyAlignment="1">
      <alignment horizontal="center" vertical="top" wrapText="1"/>
    </xf>
    <xf numFmtId="172" fontId="20" fillId="34" borderId="32" xfId="0" applyNumberFormat="1" applyFont="1" applyFill="1" applyBorder="1" applyAlignment="1" applyProtection="1">
      <alignment vertical="top" wrapText="1"/>
      <protection/>
    </xf>
    <xf numFmtId="9" fontId="20" fillId="34" borderId="33" xfId="58" applyFont="1" applyFill="1" applyBorder="1" applyAlignment="1" applyProtection="1">
      <alignment vertical="top" wrapText="1"/>
      <protection/>
    </xf>
    <xf numFmtId="172" fontId="19" fillId="0" borderId="36" xfId="0" applyNumberFormat="1" applyFont="1" applyFill="1" applyBorder="1" applyAlignment="1">
      <alignment vertical="top" wrapText="1"/>
    </xf>
    <xf numFmtId="172" fontId="19" fillId="0" borderId="36" xfId="0" applyNumberFormat="1" applyFont="1" applyFill="1" applyBorder="1" applyAlignment="1" applyProtection="1">
      <alignment vertical="top" wrapText="1"/>
      <protection/>
    </xf>
    <xf numFmtId="9" fontId="19" fillId="35" borderId="37" xfId="58" applyFont="1" applyFill="1" applyBorder="1" applyAlignment="1" applyProtection="1">
      <alignment vertical="top" wrapText="1"/>
      <protection/>
    </xf>
    <xf numFmtId="172" fontId="20" fillId="33" borderId="32" xfId="0" applyNumberFormat="1" applyFont="1" applyFill="1" applyBorder="1" applyAlignment="1" applyProtection="1">
      <alignment vertical="top" wrapText="1"/>
      <protection/>
    </xf>
    <xf numFmtId="172" fontId="20" fillId="34" borderId="29" xfId="0" applyNumberFormat="1" applyFont="1" applyFill="1" applyBorder="1" applyAlignment="1" applyProtection="1">
      <alignment vertical="top" wrapText="1"/>
      <protection/>
    </xf>
    <xf numFmtId="9" fontId="20" fillId="33" borderId="30" xfId="58" applyFont="1" applyFill="1" applyBorder="1" applyAlignment="1" applyProtection="1">
      <alignment vertical="top" wrapText="1"/>
      <protection/>
    </xf>
    <xf numFmtId="172" fontId="19" fillId="34" borderId="29" xfId="0" applyNumberFormat="1" applyFont="1" applyFill="1" applyBorder="1" applyAlignment="1" applyProtection="1">
      <alignment vertical="top" wrapText="1"/>
      <protection/>
    </xf>
    <xf numFmtId="172" fontId="20" fillId="33" borderId="29" xfId="0" applyNumberFormat="1" applyFont="1" applyFill="1" applyBorder="1" applyAlignment="1" applyProtection="1">
      <alignment vertical="top" wrapText="1"/>
      <protection/>
    </xf>
    <xf numFmtId="172" fontId="20" fillId="34" borderId="44" xfId="0" applyNumberFormat="1" applyFont="1" applyFill="1" applyBorder="1" applyAlignment="1">
      <alignment vertical="top" wrapText="1"/>
    </xf>
    <xf numFmtId="172" fontId="20" fillId="34" borderId="44" xfId="0" applyNumberFormat="1" applyFont="1" applyFill="1" applyBorder="1" applyAlignment="1" applyProtection="1">
      <alignment vertical="top" wrapText="1"/>
      <protection/>
    </xf>
    <xf numFmtId="9" fontId="20" fillId="33" borderId="45" xfId="58" applyFont="1" applyFill="1" applyBorder="1" applyAlignment="1" applyProtection="1">
      <alignment vertical="top" wrapText="1"/>
      <protection/>
    </xf>
    <xf numFmtId="172" fontId="20" fillId="34" borderId="39" xfId="0" applyNumberFormat="1" applyFont="1" applyFill="1" applyBorder="1" applyAlignment="1">
      <alignment horizontal="justify" vertical="top" wrapText="1"/>
    </xf>
    <xf numFmtId="172" fontId="20" fillId="34" borderId="39" xfId="0" applyNumberFormat="1" applyFont="1" applyFill="1" applyBorder="1" applyAlignment="1" applyProtection="1">
      <alignment vertical="top" wrapText="1"/>
      <protection/>
    </xf>
    <xf numFmtId="9" fontId="20" fillId="33" borderId="46" xfId="58" applyFont="1" applyFill="1" applyBorder="1" applyAlignment="1" applyProtection="1">
      <alignment vertical="top" wrapText="1"/>
      <protection/>
    </xf>
    <xf numFmtId="172" fontId="20" fillId="34" borderId="33" xfId="0" applyNumberFormat="1" applyFont="1" applyFill="1" applyBorder="1" applyAlignment="1" applyProtection="1">
      <alignment vertical="top" wrapText="1"/>
      <protection/>
    </xf>
    <xf numFmtId="172" fontId="19" fillId="0" borderId="37" xfId="0" applyNumberFormat="1" applyFont="1" applyFill="1" applyBorder="1" applyAlignment="1" applyProtection="1">
      <alignment vertical="top" wrapText="1"/>
      <protection/>
    </xf>
    <xf numFmtId="172" fontId="20" fillId="33" borderId="33" xfId="0" applyNumberFormat="1" applyFont="1" applyFill="1" applyBorder="1" applyAlignment="1" applyProtection="1">
      <alignment vertical="top" wrapText="1"/>
      <protection/>
    </xf>
    <xf numFmtId="172" fontId="20" fillId="33" borderId="30" xfId="0" applyNumberFormat="1" applyFont="1" applyFill="1" applyBorder="1" applyAlignment="1" applyProtection="1">
      <alignment vertical="top" wrapText="1"/>
      <protection/>
    </xf>
    <xf numFmtId="0" fontId="20" fillId="0" borderId="12" xfId="0" applyFont="1" applyBorder="1" applyAlignment="1">
      <alignment vertical="top" wrapText="1"/>
    </xf>
    <xf numFmtId="10" fontId="20" fillId="0" borderId="14" xfId="58" applyNumberFormat="1" applyFont="1" applyBorder="1" applyAlignment="1">
      <alignment vertical="top" wrapText="1"/>
    </xf>
    <xf numFmtId="0" fontId="21" fillId="0" borderId="12" xfId="0" applyFont="1" applyFill="1" applyBorder="1" applyAlignment="1">
      <alignment vertical="top" wrapText="1"/>
    </xf>
    <xf numFmtId="10" fontId="19" fillId="36" borderId="14" xfId="58" applyNumberFormat="1" applyFont="1" applyFill="1" applyBorder="1" applyAlignment="1">
      <alignment vertical="top" wrapText="1"/>
    </xf>
    <xf numFmtId="0" fontId="21" fillId="0" borderId="12" xfId="0" applyFont="1" applyBorder="1" applyAlignment="1">
      <alignment vertical="top" wrapText="1"/>
    </xf>
    <xf numFmtId="10" fontId="21" fillId="0" borderId="14" xfId="58" applyNumberFormat="1" applyFont="1" applyBorder="1" applyAlignment="1">
      <alignment vertical="top" wrapText="1"/>
    </xf>
    <xf numFmtId="0" fontId="20" fillId="34" borderId="15" xfId="0" applyFont="1" applyFill="1" applyBorder="1" applyAlignment="1">
      <alignment vertical="top" wrapText="1"/>
    </xf>
    <xf numFmtId="172" fontId="20" fillId="34" borderId="42" xfId="44" applyNumberFormat="1" applyFont="1" applyFill="1" applyBorder="1" applyAlignment="1">
      <alignment vertical="top" wrapText="1"/>
    </xf>
    <xf numFmtId="10" fontId="20" fillId="34" borderId="16" xfId="0" applyNumberFormat="1" applyFont="1" applyFill="1" applyBorder="1" applyAlignment="1">
      <alignment vertical="top" wrapText="1"/>
    </xf>
    <xf numFmtId="0" fontId="38" fillId="34" borderId="10" xfId="0" applyFont="1" applyFill="1" applyBorder="1" applyAlignment="1">
      <alignment horizontal="center" vertical="top" wrapText="1"/>
    </xf>
    <xf numFmtId="0" fontId="38" fillId="34" borderId="40" xfId="0" applyFont="1" applyFill="1" applyBorder="1" applyAlignment="1">
      <alignment horizontal="center" vertical="top" wrapText="1"/>
    </xf>
    <xf numFmtId="0" fontId="38" fillId="34" borderId="41" xfId="0" applyFont="1" applyFill="1" applyBorder="1" applyAlignment="1">
      <alignment horizontal="center" vertical="top" wrapText="1"/>
    </xf>
    <xf numFmtId="0" fontId="0" fillId="0" borderId="12" xfId="0" applyBorder="1" applyAlignment="1">
      <alignment horizontal="left" vertical="top" wrapText="1"/>
    </xf>
    <xf numFmtId="0" fontId="0" fillId="0" borderId="14" xfId="0" applyBorder="1" applyAlignment="1">
      <alignment horizontal="left" vertical="top" wrapText="1"/>
    </xf>
    <xf numFmtId="0" fontId="0" fillId="7" borderId="0" xfId="0" applyFill="1" applyAlignment="1">
      <alignment/>
    </xf>
    <xf numFmtId="0" fontId="38" fillId="0" borderId="47" xfId="0" applyFont="1" applyBorder="1" applyAlignment="1">
      <alignment horizontal="center" vertical="top" wrapText="1"/>
    </xf>
    <xf numFmtId="172" fontId="0" fillId="0" borderId="26" xfId="58" applyNumberFormat="1" applyFont="1" applyBorder="1" applyAlignment="1">
      <alignment horizontal="right" vertical="top" wrapText="1"/>
    </xf>
    <xf numFmtId="0" fontId="38" fillId="0" borderId="47" xfId="0" applyFont="1" applyFill="1" applyBorder="1" applyAlignment="1">
      <alignment horizontal="center" vertical="top" wrapText="1"/>
    </xf>
    <xf numFmtId="172" fontId="0" fillId="0" borderId="26" xfId="58" applyNumberFormat="1" applyFont="1" applyFill="1" applyBorder="1" applyAlignment="1">
      <alignment horizontal="right" vertical="top" wrapText="1"/>
    </xf>
    <xf numFmtId="10" fontId="0" fillId="0" borderId="25" xfId="58" applyNumberFormat="1" applyFont="1" applyFill="1" applyBorder="1" applyAlignment="1">
      <alignment horizontal="right" vertical="top" wrapText="1"/>
    </xf>
    <xf numFmtId="172" fontId="21" fillId="7" borderId="25" xfId="44" applyNumberFormat="1" applyFont="1" applyFill="1" applyBorder="1" applyAlignment="1" applyProtection="1">
      <alignment vertical="top" wrapText="1"/>
      <protection locked="0"/>
    </xf>
    <xf numFmtId="10" fontId="0" fillId="0" borderId="26" xfId="58" applyNumberFormat="1" applyFont="1" applyBorder="1" applyAlignment="1">
      <alignment horizontal="right" vertical="top" wrapText="1"/>
    </xf>
    <xf numFmtId="10" fontId="0" fillId="0" borderId="26" xfId="58" applyNumberFormat="1" applyFont="1" applyBorder="1" applyAlignment="1">
      <alignment horizontal="right" vertical="top" wrapText="1"/>
    </xf>
    <xf numFmtId="0" fontId="0" fillId="0" borderId="0" xfId="0" applyAlignment="1">
      <alignment wrapText="1"/>
    </xf>
    <xf numFmtId="0" fontId="19" fillId="0" borderId="38" xfId="0" applyFont="1" applyFill="1" applyBorder="1" applyAlignment="1">
      <alignment vertical="top" wrapText="1"/>
    </xf>
    <xf numFmtId="172" fontId="19" fillId="7" borderId="39" xfId="0" applyNumberFormat="1" applyFont="1" applyFill="1" applyBorder="1" applyAlignment="1" applyProtection="1">
      <alignment vertical="top" wrapText="1"/>
      <protection locked="0"/>
    </xf>
    <xf numFmtId="172" fontId="19" fillId="35" borderId="39" xfId="0" applyNumberFormat="1" applyFont="1" applyFill="1" applyBorder="1" applyAlignment="1" applyProtection="1">
      <alignment vertical="top" wrapText="1"/>
      <protection/>
    </xf>
    <xf numFmtId="9" fontId="19" fillId="35" borderId="46" xfId="58" applyFont="1" applyFill="1" applyBorder="1" applyAlignment="1" applyProtection="1">
      <alignment vertical="top" wrapText="1"/>
      <protection/>
    </xf>
    <xf numFmtId="172" fontId="19" fillId="35" borderId="44" xfId="0" applyNumberFormat="1" applyFont="1" applyFill="1" applyBorder="1" applyAlignment="1" applyProtection="1">
      <alignment vertical="top" wrapText="1"/>
      <protection/>
    </xf>
    <xf numFmtId="9" fontId="19" fillId="35" borderId="45" xfId="58" applyFont="1" applyFill="1" applyBorder="1" applyAlignment="1" applyProtection="1">
      <alignment vertical="top" wrapText="1"/>
      <protection/>
    </xf>
    <xf numFmtId="172" fontId="19" fillId="0" borderId="48" xfId="0" applyNumberFormat="1" applyFont="1" applyFill="1" applyBorder="1" applyAlignment="1">
      <alignment vertical="top" wrapText="1"/>
    </xf>
    <xf numFmtId="172" fontId="19" fillId="0" borderId="48" xfId="0" applyNumberFormat="1" applyFont="1" applyFill="1" applyBorder="1" applyAlignment="1" applyProtection="1">
      <alignment vertical="top" wrapText="1"/>
      <protection/>
    </xf>
    <xf numFmtId="172" fontId="19" fillId="35" borderId="48" xfId="0" applyNumberFormat="1" applyFont="1" applyFill="1" applyBorder="1" applyAlignment="1" applyProtection="1">
      <alignment vertical="top" wrapText="1"/>
      <protection/>
    </xf>
    <xf numFmtId="9" fontId="19" fillId="35" borderId="49" xfId="58" applyFont="1" applyFill="1" applyBorder="1" applyAlignment="1" applyProtection="1">
      <alignment vertical="top" wrapText="1"/>
      <protection/>
    </xf>
    <xf numFmtId="0" fontId="19" fillId="0" borderId="50" xfId="0" applyFont="1" applyFill="1" applyBorder="1" applyAlignment="1">
      <alignment vertical="top" wrapText="1"/>
    </xf>
    <xf numFmtId="172" fontId="19" fillId="7" borderId="48" xfId="0" applyNumberFormat="1" applyFont="1" applyFill="1" applyBorder="1" applyAlignment="1" applyProtection="1">
      <alignment vertical="top" wrapText="1"/>
      <protection locked="0"/>
    </xf>
    <xf numFmtId="172" fontId="19" fillId="35" borderId="51" xfId="0" applyNumberFormat="1" applyFont="1" applyFill="1" applyBorder="1" applyAlignment="1" applyProtection="1">
      <alignment vertical="top" wrapText="1"/>
      <protection/>
    </xf>
    <xf numFmtId="172" fontId="19" fillId="35" borderId="49" xfId="0" applyNumberFormat="1" applyFont="1" applyFill="1" applyBorder="1" applyAlignment="1" applyProtection="1">
      <alignment vertical="top" wrapText="1"/>
      <protection/>
    </xf>
    <xf numFmtId="172" fontId="19" fillId="35" borderId="45" xfId="0" applyNumberFormat="1" applyFont="1" applyFill="1" applyBorder="1" applyAlignment="1" applyProtection="1">
      <alignment vertical="top" wrapText="1"/>
      <protection/>
    </xf>
    <xf numFmtId="172" fontId="19" fillId="7" borderId="44" xfId="0" applyNumberFormat="1" applyFont="1" applyFill="1" applyBorder="1" applyAlignment="1" applyProtection="1">
      <alignment vertical="top" wrapText="1"/>
      <protection locked="0"/>
    </xf>
    <xf numFmtId="0" fontId="38" fillId="0" borderId="39" xfId="0" applyFont="1" applyBorder="1" applyAlignment="1">
      <alignment horizontal="center" vertical="top" wrapText="1"/>
    </xf>
    <xf numFmtId="172" fontId="19" fillId="33" borderId="23" xfId="0" applyNumberFormat="1" applyFont="1" applyFill="1" applyBorder="1" applyAlignment="1" applyProtection="1">
      <alignment vertical="top" wrapText="1"/>
      <protection/>
    </xf>
    <xf numFmtId="172" fontId="19" fillId="7" borderId="24" xfId="0" applyNumberFormat="1" applyFont="1" applyFill="1" applyBorder="1" applyAlignment="1" applyProtection="1">
      <alignment vertical="top" wrapText="1"/>
      <protection/>
    </xf>
    <xf numFmtId="172" fontId="19" fillId="33" borderId="24" xfId="0" applyNumberFormat="1" applyFont="1" applyFill="1" applyBorder="1" applyAlignment="1" applyProtection="1">
      <alignment vertical="top" wrapText="1"/>
      <protection/>
    </xf>
    <xf numFmtId="172" fontId="19" fillId="33" borderId="49" xfId="0" applyNumberFormat="1" applyFont="1" applyFill="1" applyBorder="1" applyAlignment="1" applyProtection="1">
      <alignment vertical="top" wrapText="1"/>
      <protection/>
    </xf>
    <xf numFmtId="172" fontId="19" fillId="33" borderId="46" xfId="0" applyNumberFormat="1" applyFont="1" applyFill="1" applyBorder="1" applyAlignment="1" applyProtection="1">
      <alignment vertical="top" wrapText="1"/>
      <protection/>
    </xf>
    <xf numFmtId="172" fontId="19" fillId="33" borderId="45" xfId="0" applyNumberFormat="1" applyFont="1" applyFill="1" applyBorder="1" applyAlignment="1" applyProtection="1">
      <alignment vertical="top" wrapText="1"/>
      <protection/>
    </xf>
    <xf numFmtId="172" fontId="19" fillId="33" borderId="52" xfId="0" applyNumberFormat="1" applyFont="1" applyFill="1" applyBorder="1" applyAlignment="1" applyProtection="1">
      <alignment vertical="top" wrapText="1"/>
      <protection/>
    </xf>
    <xf numFmtId="172" fontId="19" fillId="33" borderId="51" xfId="0" applyNumberFormat="1" applyFont="1" applyFill="1" applyBorder="1" applyAlignment="1" applyProtection="1">
      <alignment vertical="top" wrapText="1"/>
      <protection/>
    </xf>
    <xf numFmtId="0" fontId="0" fillId="34" borderId="53" xfId="0" applyFill="1" applyBorder="1" applyAlignment="1">
      <alignment horizontal="left" vertical="top" wrapText="1"/>
    </xf>
    <xf numFmtId="0" fontId="0" fillId="34" borderId="54" xfId="0" applyFill="1" applyBorder="1" applyAlignment="1">
      <alignment horizontal="left" vertical="top" wrapText="1"/>
    </xf>
    <xf numFmtId="0" fontId="0" fillId="34" borderId="55" xfId="0" applyFill="1" applyBorder="1" applyAlignment="1">
      <alignment horizontal="left" vertical="top" wrapText="1"/>
    </xf>
    <xf numFmtId="0" fontId="0" fillId="34" borderId="56" xfId="0" applyFill="1" applyBorder="1" applyAlignment="1">
      <alignment horizontal="left" vertical="top" wrapText="1"/>
    </xf>
    <xf numFmtId="0" fontId="0" fillId="34" borderId="57" xfId="0" applyFill="1" applyBorder="1" applyAlignment="1">
      <alignment horizontal="left" vertical="top" wrapText="1"/>
    </xf>
    <xf numFmtId="0" fontId="0" fillId="34" borderId="58" xfId="0" applyFill="1" applyBorder="1" applyAlignment="1">
      <alignment horizontal="left" vertical="top" wrapText="1"/>
    </xf>
    <xf numFmtId="0" fontId="38" fillId="37" borderId="59" xfId="0" applyFont="1" applyFill="1" applyBorder="1" applyAlignment="1">
      <alignment horizontal="center" vertical="top" wrapText="1"/>
    </xf>
    <xf numFmtId="0" fontId="38" fillId="34" borderId="60" xfId="0" applyFont="1" applyFill="1" applyBorder="1" applyAlignment="1">
      <alignment horizontal="left" vertical="top" wrapText="1"/>
    </xf>
    <xf numFmtId="0" fontId="38" fillId="34" borderId="59" xfId="0" applyFont="1" applyFill="1" applyBorder="1" applyAlignment="1">
      <alignment horizontal="left" vertical="top" wrapText="1"/>
    </xf>
    <xf numFmtId="0" fontId="38" fillId="34" borderId="61" xfId="0" applyFont="1" applyFill="1" applyBorder="1" applyAlignment="1">
      <alignment horizontal="left" vertical="top" wrapText="1"/>
    </xf>
    <xf numFmtId="0" fontId="38" fillId="34" borderId="62" xfId="0" applyFont="1" applyFill="1" applyBorder="1" applyAlignment="1">
      <alignment horizontal="left" vertical="top" wrapText="1"/>
    </xf>
    <xf numFmtId="0" fontId="38" fillId="34" borderId="0" xfId="0" applyFont="1" applyFill="1" applyBorder="1" applyAlignment="1">
      <alignment horizontal="left" vertical="top" wrapText="1"/>
    </xf>
    <xf numFmtId="0" fontId="38" fillId="34" borderId="63" xfId="0" applyFont="1" applyFill="1" applyBorder="1" applyAlignment="1">
      <alignment horizontal="left" vertical="top" wrapText="1"/>
    </xf>
    <xf numFmtId="0" fontId="38" fillId="34" borderId="64" xfId="0" applyFont="1" applyFill="1" applyBorder="1" applyAlignment="1">
      <alignment horizontal="left" vertical="top" wrapText="1"/>
    </xf>
    <xf numFmtId="0" fontId="38" fillId="34" borderId="65" xfId="0" applyFont="1" applyFill="1" applyBorder="1" applyAlignment="1">
      <alignment horizontal="left" vertical="top" wrapText="1"/>
    </xf>
    <xf numFmtId="0" fontId="38" fillId="34" borderId="66" xfId="0" applyFont="1" applyFill="1" applyBorder="1" applyAlignment="1">
      <alignment horizontal="left" vertical="top" wrapText="1"/>
    </xf>
    <xf numFmtId="0" fontId="38" fillId="0" borderId="67" xfId="0" applyFont="1" applyBorder="1" applyAlignment="1">
      <alignment horizontal="center" vertical="top" wrapText="1"/>
    </xf>
    <xf numFmtId="0" fontId="0" fillId="34" borderId="68" xfId="0" applyFont="1" applyFill="1" applyBorder="1" applyAlignment="1">
      <alignment horizontal="center" vertical="top" wrapText="1"/>
    </xf>
    <xf numFmtId="0" fontId="0" fillId="34" borderId="69" xfId="0" applyFill="1" applyBorder="1" applyAlignment="1">
      <alignment horizontal="center" vertical="top" wrapText="1"/>
    </xf>
    <xf numFmtId="0" fontId="0" fillId="34" borderId="70" xfId="0" applyFill="1" applyBorder="1" applyAlignment="1">
      <alignment horizontal="center" vertical="top" wrapText="1"/>
    </xf>
    <xf numFmtId="0" fontId="0" fillId="34" borderId="71" xfId="0" applyFill="1" applyBorder="1" applyAlignment="1">
      <alignment horizontal="center" vertical="top" wrapText="1"/>
    </xf>
    <xf numFmtId="172" fontId="38" fillId="34" borderId="72" xfId="0" applyNumberFormat="1" applyFont="1" applyFill="1" applyBorder="1" applyAlignment="1">
      <alignment horizontal="center" vertical="top" wrapText="1"/>
    </xf>
    <xf numFmtId="172" fontId="38" fillId="34" borderId="73" xfId="0" applyNumberFormat="1" applyFont="1" applyFill="1" applyBorder="1" applyAlignment="1">
      <alignment horizontal="center" vertical="top" wrapText="1"/>
    </xf>
    <xf numFmtId="0" fontId="38" fillId="37" borderId="67" xfId="0" applyFont="1" applyFill="1" applyBorder="1" applyAlignment="1">
      <alignment horizontal="center" vertical="top" wrapText="1"/>
    </xf>
    <xf numFmtId="0" fontId="38" fillId="37" borderId="74" xfId="0" applyFont="1" applyFill="1" applyBorder="1" applyAlignment="1">
      <alignment horizontal="center" vertical="top" wrapText="1"/>
    </xf>
    <xf numFmtId="0" fontId="38" fillId="37" borderId="61" xfId="0" applyFont="1" applyFill="1" applyBorder="1" applyAlignment="1">
      <alignment horizontal="center" vertical="top" wrapText="1"/>
    </xf>
    <xf numFmtId="0" fontId="38" fillId="37" borderId="75" xfId="0" applyFont="1" applyFill="1" applyBorder="1" applyAlignment="1">
      <alignment horizontal="center" vertical="top" wrapText="1"/>
    </xf>
    <xf numFmtId="0" fontId="38" fillId="37" borderId="65" xfId="0" applyFont="1" applyFill="1" applyBorder="1" applyAlignment="1">
      <alignment horizontal="center" vertical="top" wrapText="1"/>
    </xf>
    <xf numFmtId="0" fontId="38" fillId="37" borderId="66" xfId="0" applyFont="1" applyFill="1" applyBorder="1" applyAlignment="1">
      <alignment horizontal="center" vertical="top" wrapText="1"/>
    </xf>
    <xf numFmtId="0" fontId="38" fillId="37" borderId="76" xfId="0" applyFont="1" applyFill="1" applyBorder="1" applyAlignment="1">
      <alignment horizontal="left" vertical="top" wrapText="1"/>
    </xf>
    <xf numFmtId="0" fontId="38" fillId="37" borderId="67" xfId="0" applyFont="1" applyFill="1" applyBorder="1" applyAlignment="1">
      <alignment horizontal="left" vertical="top" wrapText="1"/>
    </xf>
    <xf numFmtId="0" fontId="38" fillId="37" borderId="77" xfId="0" applyFont="1" applyFill="1" applyBorder="1" applyAlignment="1">
      <alignment horizontal="left" vertical="top" wrapText="1"/>
    </xf>
    <xf numFmtId="0" fontId="0" fillId="0" borderId="78" xfId="0" applyBorder="1" applyAlignment="1">
      <alignment horizontal="left" vertical="top" wrapText="1"/>
    </xf>
    <xf numFmtId="0" fontId="0" fillId="0" borderId="79" xfId="0" applyBorder="1" applyAlignment="1">
      <alignment horizontal="left" vertical="top" wrapText="1"/>
    </xf>
    <xf numFmtId="0" fontId="0" fillId="0" borderId="26" xfId="0" applyBorder="1" applyAlignment="1">
      <alignment horizontal="left" vertical="top" wrapText="1"/>
    </xf>
    <xf numFmtId="0" fontId="0" fillId="0" borderId="47" xfId="0" applyBorder="1" applyAlignment="1">
      <alignment horizontal="left" vertical="top" wrapText="1"/>
    </xf>
    <xf numFmtId="0" fontId="40" fillId="0" borderId="26" xfId="0" applyFont="1" applyBorder="1" applyAlignment="1">
      <alignment horizontal="left" vertical="top" wrapText="1"/>
    </xf>
    <xf numFmtId="0" fontId="40" fillId="0" borderId="47" xfId="0" applyFont="1" applyBorder="1" applyAlignment="1">
      <alignment horizontal="left" vertical="top" wrapText="1"/>
    </xf>
    <xf numFmtId="0" fontId="0" fillId="0" borderId="80" xfId="0" applyBorder="1" applyAlignment="1">
      <alignment horizontal="left" vertical="top" wrapText="1"/>
    </xf>
    <xf numFmtId="0" fontId="0" fillId="0" borderId="81"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40" fillId="0" borderId="39" xfId="0" applyFont="1" applyBorder="1" applyAlignment="1">
      <alignment horizontal="left" vertical="top" wrapText="1"/>
    </xf>
    <xf numFmtId="0" fontId="0" fillId="0" borderId="46" xfId="0"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3">
    <dxf>
      <font>
        <color auto="1"/>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border/>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22" sqref="A22"/>
    </sheetView>
  </sheetViews>
  <sheetFormatPr defaultColWidth="9.140625" defaultRowHeight="15"/>
  <cols>
    <col min="1" max="1" width="187.421875" style="0" bestFit="1" customWidth="1"/>
  </cols>
  <sheetData>
    <row r="1" ht="15">
      <c r="A1" t="s">
        <v>63</v>
      </c>
    </row>
    <row r="2" ht="15">
      <c r="A2" t="s">
        <v>66</v>
      </c>
    </row>
    <row r="3" ht="45">
      <c r="A3" s="127" t="s">
        <v>86</v>
      </c>
    </row>
    <row r="4" ht="15">
      <c r="A4" t="s">
        <v>67</v>
      </c>
    </row>
    <row r="5" ht="15">
      <c r="A5" t="s">
        <v>85</v>
      </c>
    </row>
    <row r="6" ht="15">
      <c r="A6" t="s">
        <v>84</v>
      </c>
    </row>
    <row r="7" ht="15">
      <c r="A7" t="s">
        <v>68</v>
      </c>
    </row>
    <row r="8" ht="15">
      <c r="A8" s="118" t="s">
        <v>69</v>
      </c>
    </row>
  </sheetData>
  <sheetProtection password="CA05"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65488"/>
  <sheetViews>
    <sheetView tabSelected="1" zoomScalePageLayoutView="0" workbookViewId="0" topLeftCell="A1">
      <selection activeCell="B23" sqref="B23"/>
    </sheetView>
  </sheetViews>
  <sheetFormatPr defaultColWidth="9.140625" defaultRowHeight="15"/>
  <cols>
    <col min="1" max="1" width="53.8515625" style="3" bestFit="1" customWidth="1"/>
    <col min="2" max="2" width="155.28125" style="3" customWidth="1"/>
  </cols>
  <sheetData>
    <row r="1" spans="1:2" ht="30">
      <c r="A1" s="38" t="s">
        <v>1</v>
      </c>
      <c r="B1" s="36"/>
    </row>
    <row r="2" spans="1:2" ht="30">
      <c r="A2" s="38" t="s">
        <v>2</v>
      </c>
      <c r="B2" s="36"/>
    </row>
    <row r="3" spans="1:2" ht="30">
      <c r="A3" s="38" t="s">
        <v>50</v>
      </c>
      <c r="B3" s="36"/>
    </row>
    <row r="4" spans="1:2" ht="30">
      <c r="A4" s="38" t="s">
        <v>3</v>
      </c>
      <c r="B4" s="36"/>
    </row>
    <row r="5" spans="1:2" ht="45">
      <c r="A5" s="39" t="s">
        <v>88</v>
      </c>
      <c r="B5" s="36"/>
    </row>
    <row r="6" spans="1:2" ht="45">
      <c r="A6" s="38" t="s">
        <v>87</v>
      </c>
      <c r="B6" s="37"/>
    </row>
    <row r="7" spans="1:2" ht="45">
      <c r="A7" s="38" t="s">
        <v>60</v>
      </c>
      <c r="B7" s="37"/>
    </row>
    <row r="65486" ht="15">
      <c r="B65486" s="6"/>
    </row>
    <row r="65487" ht="15">
      <c r="B65487" s="6"/>
    </row>
    <row r="65488" ht="15">
      <c r="B65488" s="6"/>
    </row>
  </sheetData>
  <sheetProtection password="CA05" sheet="1"/>
  <dataValidations count="2">
    <dataValidation type="list" allowBlank="1" showInputMessage="1" showErrorMessage="1" sqref="B4">
      <formula1>ComponentaSubcomponenta</formula1>
    </dataValidation>
    <dataValidation type="list" allowBlank="1" showInputMessage="1" showErrorMessage="1" sqref="B5">
      <formula1>MetodaIndirecte</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3"/>
  <sheetViews>
    <sheetView zoomScale="90" zoomScaleNormal="9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ols>
    <col min="1" max="1" width="9.140625" style="3" hidden="1" customWidth="1"/>
    <col min="2" max="2" width="60.28125" style="3" bestFit="1" customWidth="1"/>
    <col min="3" max="6" width="20.7109375" style="20" customWidth="1"/>
    <col min="7" max="16384" width="9.140625" style="3" customWidth="1"/>
  </cols>
  <sheetData>
    <row r="1" spans="2:6" ht="30" customHeight="1">
      <c r="B1" s="40" t="s">
        <v>10</v>
      </c>
      <c r="C1" s="153" t="str">
        <f>IF('1. Informatii generale'!B1=0,"Completati informatiile solicitate in foaia de lucru INFORMATII GENERALE",'1. Informatii generale'!B1)</f>
        <v>Completati informatiile solicitate in foaia de lucru INFORMATII GENERALE</v>
      </c>
      <c r="D1" s="153"/>
      <c r="E1" s="153"/>
      <c r="F1" s="154"/>
    </row>
    <row r="2" spans="2:6" ht="17.25" customHeight="1">
      <c r="B2" s="41" t="s">
        <v>11</v>
      </c>
      <c r="C2" s="155" t="str">
        <f>IF('1. Informatii generale'!B2=0,"Completati informatiile solicitate in foaia de lucru INFORMATII GENERALE",'1. Informatii generale'!B2)</f>
        <v>Completati informatiile solicitate in foaia de lucru INFORMATII GENERALE</v>
      </c>
      <c r="D2" s="155"/>
      <c r="E2" s="155"/>
      <c r="F2" s="156"/>
    </row>
    <row r="3" spans="2:6" ht="30" customHeight="1" thickBot="1">
      <c r="B3" s="42" t="s">
        <v>12</v>
      </c>
      <c r="C3" s="157" t="str">
        <f>IF('1. Informatii generale'!B3=0,"Completati informatiile solicitate in foaia de lucru INFORMATII GENERALE",'1. Informatii generale'!B3)</f>
        <v>Completati informatiile solicitate in foaia de lucru INFORMATII GENERALE</v>
      </c>
      <c r="D3" s="157"/>
      <c r="E3" s="157"/>
      <c r="F3" s="158"/>
    </row>
    <row r="4" spans="2:6" ht="15.75" thickBot="1">
      <c r="B4" s="159" t="s">
        <v>64</v>
      </c>
      <c r="C4" s="159"/>
      <c r="D4" s="159"/>
      <c r="E4" s="159"/>
      <c r="F4" s="159"/>
    </row>
    <row r="5" spans="1:6" ht="30.75" thickBot="1">
      <c r="A5" s="3" t="s">
        <v>29</v>
      </c>
      <c r="B5" s="43" t="s">
        <v>27</v>
      </c>
      <c r="C5" s="44" t="s">
        <v>31</v>
      </c>
      <c r="D5" s="44" t="s">
        <v>32</v>
      </c>
      <c r="E5" s="44" t="s">
        <v>116</v>
      </c>
      <c r="F5" s="45" t="s">
        <v>33</v>
      </c>
    </row>
    <row r="6" spans="1:6" ht="15">
      <c r="A6" s="3" t="s">
        <v>30</v>
      </c>
      <c r="B6" s="46" t="str">
        <f>Liste!B2</f>
        <v>Cap. 1. Echipa de proiect </v>
      </c>
      <c r="C6" s="47">
        <f>SUM(C7:C8)</f>
        <v>0</v>
      </c>
      <c r="D6" s="47">
        <f>SUM(D7:D8)</f>
        <v>0</v>
      </c>
      <c r="E6" s="89"/>
      <c r="F6" s="48">
        <f>SUM(F7:F8)</f>
        <v>0</v>
      </c>
    </row>
    <row r="7" spans="2:6" ht="15">
      <c r="B7" s="49" t="str">
        <f>Liste!A2</f>
        <v>1.1. Resurse umane</v>
      </c>
      <c r="C7" s="51"/>
      <c r="D7" s="51"/>
      <c r="E7" s="145"/>
      <c r="F7" s="146"/>
    </row>
    <row r="8" spans="2:6" ht="15.75" thickBot="1">
      <c r="B8" s="50" t="str">
        <f>Liste!A3</f>
        <v>1.2. Voluntari</v>
      </c>
      <c r="C8" s="52"/>
      <c r="D8" s="52"/>
      <c r="E8" s="145"/>
      <c r="F8" s="53"/>
    </row>
    <row r="9" spans="1:6" ht="15">
      <c r="A9" s="3" t="s">
        <v>30</v>
      </c>
      <c r="B9" s="46" t="str">
        <f>Liste!B4</f>
        <v>Cap. 2. Deplasari</v>
      </c>
      <c r="C9" s="47">
        <f>SUM(C10:C11)</f>
        <v>0</v>
      </c>
      <c r="D9" s="47">
        <f>SUM(D10:D11)</f>
        <v>0</v>
      </c>
      <c r="E9" s="54"/>
      <c r="F9" s="55"/>
    </row>
    <row r="10" spans="2:6" ht="15">
      <c r="B10" s="49" t="str">
        <f>Liste!A4</f>
        <v>2.1. Deplasari interne</v>
      </c>
      <c r="C10" s="51"/>
      <c r="D10" s="51"/>
      <c r="E10" s="24"/>
      <c r="F10" s="25"/>
    </row>
    <row r="11" spans="2:6" ht="15.75" thickBot="1">
      <c r="B11" s="49" t="str">
        <f>Liste!A5</f>
        <v>2.2. Deplasari externe</v>
      </c>
      <c r="C11" s="51"/>
      <c r="D11" s="51"/>
      <c r="E11" s="24"/>
      <c r="F11" s="25"/>
    </row>
    <row r="12" spans="1:6" ht="15">
      <c r="A12" s="3" t="s">
        <v>30</v>
      </c>
      <c r="B12" s="46" t="str">
        <f>Liste!B6</f>
        <v>Cap. 3. Echipamente si licente </v>
      </c>
      <c r="C12" s="47">
        <f>SUM(C13:C15)</f>
        <v>0</v>
      </c>
      <c r="D12" s="47">
        <f>SUM(D13:D15)</f>
        <v>0</v>
      </c>
      <c r="E12" s="89"/>
      <c r="F12" s="102"/>
    </row>
    <row r="13" spans="2:6" ht="15">
      <c r="B13" s="49" t="str">
        <f>Liste!A6</f>
        <v>3.1. Echipamente - amortizare</v>
      </c>
      <c r="C13" s="51"/>
      <c r="D13" s="51"/>
      <c r="E13" s="145"/>
      <c r="F13" s="145"/>
    </row>
    <row r="14" spans="2:6" ht="15">
      <c r="B14" s="49" t="str">
        <f>Liste!A7</f>
        <v>3.2. Echipamente - valoare integrala</v>
      </c>
      <c r="C14" s="51"/>
      <c r="D14" s="51"/>
      <c r="E14" s="151"/>
      <c r="F14" s="152"/>
    </row>
    <row r="15" spans="2:6" ht="15.75" thickBot="1">
      <c r="B15" s="49" t="str">
        <f>Liste!A8</f>
        <v>3.3. Licente si aplicatii informatice</v>
      </c>
      <c r="C15" s="51"/>
      <c r="D15" s="51"/>
      <c r="E15" s="145"/>
      <c r="F15" s="147"/>
    </row>
    <row r="16" spans="1:6" ht="15">
      <c r="A16" s="3" t="s">
        <v>30</v>
      </c>
      <c r="B16" s="46" t="str">
        <f>Liste!B9</f>
        <v>Cap. 4. Lucrari de reabilitare</v>
      </c>
      <c r="C16" s="47">
        <f>SUM(C17:C18)</f>
        <v>0</v>
      </c>
      <c r="D16" s="47">
        <f>SUM(D17:D18)</f>
        <v>0</v>
      </c>
      <c r="E16" s="47">
        <f>SUM(E17:E18)</f>
        <v>0</v>
      </c>
      <c r="F16" s="102"/>
    </row>
    <row r="17" spans="2:6" ht="15">
      <c r="B17" s="49" t="str">
        <f>Liste!A9</f>
        <v>4.1. Lucrari de reabilitare - subcontractare</v>
      </c>
      <c r="C17" s="51"/>
      <c r="D17" s="51"/>
      <c r="E17" s="139"/>
      <c r="F17" s="147"/>
    </row>
    <row r="18" spans="2:6" ht="15.75" thickBot="1">
      <c r="B18" s="49" t="str">
        <f>Liste!A10</f>
        <v>4.2. Lucrari de reabilitare - regie proprie</v>
      </c>
      <c r="C18" s="51"/>
      <c r="D18" s="51"/>
      <c r="E18" s="129"/>
      <c r="F18" s="147"/>
    </row>
    <row r="19" spans="1:6" ht="15">
      <c r="A19" s="3" t="s">
        <v>30</v>
      </c>
      <c r="B19" s="46" t="str">
        <f>Liste!B11</f>
        <v>Cap. 5. Servicii subcontractate</v>
      </c>
      <c r="C19" s="47">
        <f>SUM(C20:C25)</f>
        <v>0</v>
      </c>
      <c r="D19" s="47">
        <f>SUM(D20:D25)</f>
        <v>0</v>
      </c>
      <c r="E19" s="47">
        <f>SUM(E20:E25)</f>
        <v>0</v>
      </c>
      <c r="F19" s="102"/>
    </row>
    <row r="20" spans="2:6" ht="15">
      <c r="B20" s="49" t="str">
        <f>Liste!A11</f>
        <v>5.1. Experti</v>
      </c>
      <c r="C20" s="51"/>
      <c r="D20" s="51"/>
      <c r="E20" s="51"/>
      <c r="F20" s="147"/>
    </row>
    <row r="21" spans="2:6" ht="15">
      <c r="B21" s="49" t="str">
        <f>Liste!A12</f>
        <v>5.2. Publicatii</v>
      </c>
      <c r="C21" s="51"/>
      <c r="D21" s="51"/>
      <c r="E21" s="51"/>
      <c r="F21" s="147"/>
    </row>
    <row r="22" spans="2:6" ht="15">
      <c r="B22" s="49" t="str">
        <f>Liste!A13</f>
        <v>5.3. Costuri audit</v>
      </c>
      <c r="C22" s="51"/>
      <c r="D22" s="51"/>
      <c r="E22" s="51"/>
      <c r="F22" s="147"/>
    </row>
    <row r="23" spans="2:6" ht="15">
      <c r="B23" s="49" t="str">
        <f>Liste!A14</f>
        <v>5.4. Costuri evenimente</v>
      </c>
      <c r="C23" s="51"/>
      <c r="D23" s="51"/>
      <c r="E23" s="51"/>
      <c r="F23" s="147"/>
    </row>
    <row r="24" spans="2:6" ht="15">
      <c r="B24" s="49" t="str">
        <f>Liste!A15</f>
        <v>5.5. Promovare</v>
      </c>
      <c r="C24" s="51"/>
      <c r="D24" s="51"/>
      <c r="E24" s="51"/>
      <c r="F24" s="147"/>
    </row>
    <row r="25" spans="2:6" ht="15.75" thickBot="1">
      <c r="B25" s="128" t="str">
        <f>Liste!A16</f>
        <v>5.6 Alte servicii subcontractate</v>
      </c>
      <c r="C25" s="143"/>
      <c r="D25" s="143"/>
      <c r="E25" s="143"/>
      <c r="F25" s="150"/>
    </row>
    <row r="26" spans="1:6" ht="15">
      <c r="A26" s="3" t="s">
        <v>30</v>
      </c>
      <c r="B26" s="46" t="str">
        <f>Liste!B17</f>
        <v>Cap. 6. Alte costuri directe</v>
      </c>
      <c r="C26" s="47">
        <f>SUM(C27:C29)</f>
        <v>0</v>
      </c>
      <c r="D26" s="47">
        <f>SUM(D27:D29)</f>
        <v>0</v>
      </c>
      <c r="E26" s="102"/>
      <c r="F26" s="102"/>
    </row>
    <row r="27" spans="2:6" ht="15">
      <c r="B27" s="49" t="str">
        <f>Liste!A17</f>
        <v>6.1. Chirii</v>
      </c>
      <c r="C27" s="51"/>
      <c r="D27" s="51"/>
      <c r="E27" s="147"/>
      <c r="F27" s="147"/>
    </row>
    <row r="28" spans="2:6" ht="15">
      <c r="B28" s="138" t="str">
        <f>Liste!A18</f>
        <v>6.2. Consumabile necesare derularii activitatii proiectului</v>
      </c>
      <c r="C28" s="139"/>
      <c r="D28" s="139"/>
      <c r="E28" s="148"/>
      <c r="F28" s="148"/>
    </row>
    <row r="29" spans="2:6" ht="15.75" thickBot="1">
      <c r="B29" s="128" t="str">
        <f>Liste!A19</f>
        <v>6.3 Alte costuri directe</v>
      </c>
      <c r="C29" s="129"/>
      <c r="D29" s="129"/>
      <c r="E29" s="149"/>
      <c r="F29" s="149"/>
    </row>
    <row r="30" spans="2:6" ht="15.75" thickBot="1">
      <c r="B30" s="57" t="str">
        <f>Liste!B20</f>
        <v>Cap. 7. Cheltuieli neprevazute</v>
      </c>
      <c r="C30" s="56"/>
      <c r="D30" s="56"/>
      <c r="E30" s="93"/>
      <c r="F30" s="103"/>
    </row>
    <row r="31" spans="2:6" ht="15.75" thickBot="1">
      <c r="B31" s="57" t="s">
        <v>113</v>
      </c>
      <c r="C31" s="58">
        <f>SUM(C30+C26+C19+C16+C12+C9+C6)</f>
        <v>0</v>
      </c>
      <c r="D31" s="58">
        <f>SUM(D30+D26+D19+D16+D12+D9+D6)</f>
        <v>0</v>
      </c>
      <c r="E31" s="58">
        <f>SUM(E30+E26+E19+E16+E12+E9+E6)</f>
        <v>0</v>
      </c>
      <c r="F31" s="58">
        <f>SUM(F30+F26+F19+F16+F12+F9+F6)</f>
        <v>0</v>
      </c>
    </row>
    <row r="32" spans="2:6" ht="15.75" thickBot="1">
      <c r="B32" s="57" t="str">
        <f>Liste!B21</f>
        <v>Cap. 8. Costuri indirecte</v>
      </c>
      <c r="C32" s="56"/>
      <c r="D32" s="56"/>
      <c r="E32" s="59"/>
      <c r="F32" s="60"/>
    </row>
    <row r="33" spans="2:6" ht="15.75" thickBot="1">
      <c r="B33" s="61" t="s">
        <v>114</v>
      </c>
      <c r="C33" s="62">
        <f>SUM(C31:C32)</f>
        <v>0</v>
      </c>
      <c r="D33" s="62">
        <f>SUM(D31:D32)</f>
        <v>0</v>
      </c>
      <c r="E33" s="62">
        <f>SUM(E31:E32)</f>
        <v>0</v>
      </c>
      <c r="F33" s="62">
        <f>SUM(F31:F32)</f>
        <v>0</v>
      </c>
    </row>
  </sheetData>
  <sheetProtection password="CA05" sheet="1"/>
  <mergeCells count="4">
    <mergeCell ref="C1:F1"/>
    <mergeCell ref="C2:F2"/>
    <mergeCell ref="C3:F3"/>
    <mergeCell ref="B4:F4"/>
  </mergeCells>
  <printOptions/>
  <pageMargins left="0.74" right="0.2755905511811024" top="0.7480314960629921" bottom="0.7480314960629921" header="0.31496062992125984" footer="0.31496062992125984"/>
  <pageSetup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1:N101"/>
  <sheetViews>
    <sheetView zoomScalePageLayoutView="0" workbookViewId="0" topLeftCell="A1">
      <pane ySplit="5" topLeftCell="A6" activePane="bottomLeft" state="frozen"/>
      <selection pane="topLeft" activeCell="A1" sqref="A1"/>
      <selection pane="bottomLeft" activeCell="B6" sqref="B6"/>
    </sheetView>
  </sheetViews>
  <sheetFormatPr defaultColWidth="9.140625" defaultRowHeight="15"/>
  <cols>
    <col min="1" max="1" width="25.7109375" style="3" customWidth="1"/>
    <col min="2" max="2" width="60.7109375" style="3" customWidth="1"/>
    <col min="3" max="3" width="20.7109375" style="20" customWidth="1"/>
    <col min="4" max="6" width="20.7109375" style="3" customWidth="1"/>
    <col min="7" max="16384" width="9.140625" style="3" customWidth="1"/>
  </cols>
  <sheetData>
    <row r="1" spans="1:14" ht="15" customHeight="1">
      <c r="A1" s="40" t="s">
        <v>10</v>
      </c>
      <c r="B1" s="153" t="str">
        <f>IF('1. Informatii generale'!B1=0,"Completati informatiile solicitate in foaia de lucru INFORMATII GENERALE",'1. Informatii generale'!B1)</f>
        <v>Completati informatiile solicitate in foaia de lucru INFORMATII GENERALE</v>
      </c>
      <c r="C1" s="153"/>
      <c r="D1" s="153"/>
      <c r="E1" s="153"/>
      <c r="F1" s="154"/>
      <c r="G1" s="170" t="s">
        <v>25</v>
      </c>
      <c r="H1" s="171"/>
      <c r="I1" s="171"/>
      <c r="J1" s="160" t="str">
        <f>IF(G3=0," ","Diminuarile nu sunt egale ca valoare cu majorarile in cadrul bugetului. Va rugam corectati.")</f>
        <v> </v>
      </c>
      <c r="K1" s="161"/>
      <c r="L1" s="161"/>
      <c r="M1" s="161"/>
      <c r="N1" s="162"/>
    </row>
    <row r="2" spans="1:14" ht="15">
      <c r="A2" s="41" t="s">
        <v>11</v>
      </c>
      <c r="B2" s="155" t="str">
        <f>IF('1. Informatii generale'!B2=0,"Completati informatiile solicitate in foaia de lucru INFORMATII GENERALE",'1. Informatii generale'!B2)</f>
        <v>Completati informatiile solicitate in foaia de lucru INFORMATII GENERALE</v>
      </c>
      <c r="C2" s="155"/>
      <c r="D2" s="155"/>
      <c r="E2" s="155"/>
      <c r="F2" s="156"/>
      <c r="G2" s="172"/>
      <c r="H2" s="173"/>
      <c r="I2" s="173"/>
      <c r="J2" s="163"/>
      <c r="K2" s="164"/>
      <c r="L2" s="164"/>
      <c r="M2" s="164"/>
      <c r="N2" s="165"/>
    </row>
    <row r="3" spans="1:14" ht="15.75" thickBot="1">
      <c r="A3" s="42" t="s">
        <v>12</v>
      </c>
      <c r="B3" s="157" t="str">
        <f>IF('1. Informatii generale'!B3=0,"Completati informatiile solicitate in foaia de lucru INFORMATII GENERALE",'1. Informatii generale'!B3)</f>
        <v>Completati informatiile solicitate in foaia de lucru INFORMATII GENERALE</v>
      </c>
      <c r="C3" s="157"/>
      <c r="D3" s="157"/>
      <c r="E3" s="157"/>
      <c r="F3" s="158"/>
      <c r="G3" s="174">
        <f>SUM(C6:C100)</f>
        <v>0</v>
      </c>
      <c r="H3" s="175"/>
      <c r="I3" s="175"/>
      <c r="J3" s="166"/>
      <c r="K3" s="167"/>
      <c r="L3" s="167"/>
      <c r="M3" s="167"/>
      <c r="N3" s="168"/>
    </row>
    <row r="4" spans="1:6" ht="15.75" thickBot="1">
      <c r="A4" s="169" t="s">
        <v>26</v>
      </c>
      <c r="B4" s="169"/>
      <c r="C4" s="169"/>
      <c r="D4" s="169"/>
      <c r="E4" s="169"/>
      <c r="F4" s="169"/>
    </row>
    <row r="5" spans="1:6" s="21" customFormat="1" ht="54">
      <c r="A5" s="63" t="s">
        <v>13</v>
      </c>
      <c r="B5" s="64" t="s">
        <v>14</v>
      </c>
      <c r="C5" s="64" t="s">
        <v>35</v>
      </c>
      <c r="D5" s="64" t="s">
        <v>36</v>
      </c>
      <c r="E5" s="64" t="s">
        <v>117</v>
      </c>
      <c r="F5" s="65" t="s">
        <v>37</v>
      </c>
    </row>
    <row r="6" spans="1:6" ht="15">
      <c r="A6" s="66"/>
      <c r="B6" s="67"/>
      <c r="C6" s="68"/>
      <c r="D6" s="68"/>
      <c r="E6" s="68"/>
      <c r="F6" s="69"/>
    </row>
    <row r="7" spans="1:6" ht="15">
      <c r="A7" s="66"/>
      <c r="B7" s="67"/>
      <c r="C7" s="68"/>
      <c r="D7" s="68"/>
      <c r="E7" s="68"/>
      <c r="F7" s="69"/>
    </row>
    <row r="8" spans="1:6" ht="15">
      <c r="A8" s="66"/>
      <c r="B8" s="67"/>
      <c r="C8" s="68"/>
      <c r="D8" s="68"/>
      <c r="E8" s="68"/>
      <c r="F8" s="69"/>
    </row>
    <row r="9" spans="1:6" ht="15">
      <c r="A9" s="66"/>
      <c r="B9" s="67"/>
      <c r="C9" s="68"/>
      <c r="D9" s="68"/>
      <c r="E9" s="68"/>
      <c r="F9" s="69"/>
    </row>
    <row r="10" spans="1:6" ht="15">
      <c r="A10" s="66"/>
      <c r="B10" s="67"/>
      <c r="C10" s="68"/>
      <c r="D10" s="68"/>
      <c r="E10" s="68"/>
      <c r="F10" s="69"/>
    </row>
    <row r="11" spans="1:6" ht="15">
      <c r="A11" s="66"/>
      <c r="B11" s="67"/>
      <c r="C11" s="68"/>
      <c r="D11" s="68"/>
      <c r="E11" s="68"/>
      <c r="F11" s="69"/>
    </row>
    <row r="12" spans="1:6" ht="15">
      <c r="A12" s="66"/>
      <c r="B12" s="67"/>
      <c r="C12" s="68"/>
      <c r="D12" s="68"/>
      <c r="E12" s="68"/>
      <c r="F12" s="69"/>
    </row>
    <row r="13" spans="1:6" ht="15">
      <c r="A13" s="66"/>
      <c r="B13" s="67"/>
      <c r="C13" s="68"/>
      <c r="D13" s="68"/>
      <c r="E13" s="68"/>
      <c r="F13" s="69"/>
    </row>
    <row r="14" spans="1:6" ht="15">
      <c r="A14" s="66"/>
      <c r="B14" s="67"/>
      <c r="C14" s="68"/>
      <c r="D14" s="68"/>
      <c r="E14" s="68"/>
      <c r="F14" s="69"/>
    </row>
    <row r="15" spans="1:6" ht="15">
      <c r="A15" s="66"/>
      <c r="B15" s="67"/>
      <c r="C15" s="68"/>
      <c r="D15" s="68"/>
      <c r="E15" s="68"/>
      <c r="F15" s="69"/>
    </row>
    <row r="16" spans="1:6" ht="15">
      <c r="A16" s="66"/>
      <c r="B16" s="67"/>
      <c r="C16" s="68"/>
      <c r="D16" s="68"/>
      <c r="E16" s="68"/>
      <c r="F16" s="69"/>
    </row>
    <row r="17" spans="1:6" ht="15">
      <c r="A17" s="66"/>
      <c r="B17" s="67"/>
      <c r="C17" s="68"/>
      <c r="D17" s="68"/>
      <c r="E17" s="68"/>
      <c r="F17" s="69"/>
    </row>
    <row r="18" spans="1:6" ht="15">
      <c r="A18" s="66"/>
      <c r="B18" s="67"/>
      <c r="C18" s="68"/>
      <c r="D18" s="68"/>
      <c r="E18" s="68"/>
      <c r="F18" s="69"/>
    </row>
    <row r="19" spans="1:6" ht="15">
      <c r="A19" s="66"/>
      <c r="B19" s="67"/>
      <c r="C19" s="68"/>
      <c r="D19" s="68"/>
      <c r="E19" s="68"/>
      <c r="F19" s="69"/>
    </row>
    <row r="20" spans="1:6" ht="15">
      <c r="A20" s="66"/>
      <c r="B20" s="67"/>
      <c r="C20" s="68"/>
      <c r="D20" s="68"/>
      <c r="E20" s="68"/>
      <c r="F20" s="69"/>
    </row>
    <row r="21" spans="1:6" ht="15">
      <c r="A21" s="66"/>
      <c r="B21" s="67"/>
      <c r="C21" s="68"/>
      <c r="D21" s="68"/>
      <c r="E21" s="68"/>
      <c r="F21" s="69"/>
    </row>
    <row r="22" spans="1:6" ht="15">
      <c r="A22" s="66"/>
      <c r="B22" s="67"/>
      <c r="C22" s="68"/>
      <c r="D22" s="68"/>
      <c r="E22" s="68"/>
      <c r="F22" s="69"/>
    </row>
    <row r="23" spans="1:6" ht="15">
      <c r="A23" s="66"/>
      <c r="B23" s="67"/>
      <c r="C23" s="68"/>
      <c r="D23" s="68"/>
      <c r="E23" s="68"/>
      <c r="F23" s="69"/>
    </row>
    <row r="24" spans="1:6" ht="15">
      <c r="A24" s="66"/>
      <c r="B24" s="67"/>
      <c r="C24" s="68"/>
      <c r="D24" s="68"/>
      <c r="E24" s="68"/>
      <c r="F24" s="69"/>
    </row>
    <row r="25" spans="1:6" ht="15">
      <c r="A25" s="66"/>
      <c r="B25" s="67"/>
      <c r="C25" s="68"/>
      <c r="D25" s="68"/>
      <c r="E25" s="68"/>
      <c r="F25" s="69"/>
    </row>
    <row r="26" spans="1:6" ht="15">
      <c r="A26" s="66"/>
      <c r="B26" s="67"/>
      <c r="C26" s="68"/>
      <c r="D26" s="68"/>
      <c r="E26" s="68"/>
      <c r="F26" s="69"/>
    </row>
    <row r="27" spans="1:6" ht="15">
      <c r="A27" s="66"/>
      <c r="B27" s="67"/>
      <c r="C27" s="68"/>
      <c r="D27" s="68"/>
      <c r="E27" s="68"/>
      <c r="F27" s="69"/>
    </row>
    <row r="28" spans="1:6" ht="15">
      <c r="A28" s="66"/>
      <c r="B28" s="67"/>
      <c r="C28" s="68"/>
      <c r="D28" s="68"/>
      <c r="E28" s="68"/>
      <c r="F28" s="69"/>
    </row>
    <row r="29" spans="1:6" ht="15">
      <c r="A29" s="66"/>
      <c r="B29" s="67"/>
      <c r="C29" s="68"/>
      <c r="D29" s="68"/>
      <c r="E29" s="68"/>
      <c r="F29" s="69"/>
    </row>
    <row r="30" spans="1:6" ht="15">
      <c r="A30" s="66"/>
      <c r="B30" s="67"/>
      <c r="C30" s="68"/>
      <c r="D30" s="68"/>
      <c r="E30" s="68"/>
      <c r="F30" s="69"/>
    </row>
    <row r="31" spans="1:6" ht="15">
      <c r="A31" s="66"/>
      <c r="B31" s="67"/>
      <c r="C31" s="68"/>
      <c r="D31" s="68"/>
      <c r="E31" s="68"/>
      <c r="F31" s="69"/>
    </row>
    <row r="32" spans="1:6" ht="15">
      <c r="A32" s="66"/>
      <c r="B32" s="67"/>
      <c r="C32" s="68"/>
      <c r="D32" s="68"/>
      <c r="E32" s="68"/>
      <c r="F32" s="69"/>
    </row>
    <row r="33" spans="1:6" ht="15">
      <c r="A33" s="66"/>
      <c r="B33" s="67"/>
      <c r="C33" s="68"/>
      <c r="D33" s="68"/>
      <c r="E33" s="68"/>
      <c r="F33" s="69"/>
    </row>
    <row r="34" spans="1:6" ht="15">
      <c r="A34" s="66"/>
      <c r="B34" s="67"/>
      <c r="C34" s="68"/>
      <c r="D34" s="68"/>
      <c r="E34" s="68"/>
      <c r="F34" s="69"/>
    </row>
    <row r="35" spans="1:6" ht="15">
      <c r="A35" s="66"/>
      <c r="B35" s="67"/>
      <c r="C35" s="68"/>
      <c r="D35" s="68"/>
      <c r="E35" s="68"/>
      <c r="F35" s="69"/>
    </row>
    <row r="36" spans="1:6" ht="15">
      <c r="A36" s="66"/>
      <c r="B36" s="67"/>
      <c r="C36" s="68"/>
      <c r="D36" s="68"/>
      <c r="E36" s="68"/>
      <c r="F36" s="69"/>
    </row>
    <row r="37" spans="1:6" ht="15">
      <c r="A37" s="66"/>
      <c r="B37" s="67"/>
      <c r="C37" s="68"/>
      <c r="D37" s="68"/>
      <c r="E37" s="68"/>
      <c r="F37" s="69"/>
    </row>
    <row r="38" spans="1:6" ht="15">
      <c r="A38" s="66"/>
      <c r="B38" s="67"/>
      <c r="C38" s="68"/>
      <c r="D38" s="68"/>
      <c r="E38" s="68"/>
      <c r="F38" s="69"/>
    </row>
    <row r="39" spans="1:6" ht="15">
      <c r="A39" s="66"/>
      <c r="B39" s="67"/>
      <c r="C39" s="68"/>
      <c r="D39" s="68"/>
      <c r="E39" s="68"/>
      <c r="F39" s="69"/>
    </row>
    <row r="40" spans="1:6" ht="15">
      <c r="A40" s="66"/>
      <c r="B40" s="67"/>
      <c r="C40" s="68"/>
      <c r="D40" s="68"/>
      <c r="E40" s="68"/>
      <c r="F40" s="69"/>
    </row>
    <row r="41" spans="1:6" ht="15">
      <c r="A41" s="66"/>
      <c r="B41" s="67"/>
      <c r="C41" s="68"/>
      <c r="D41" s="68"/>
      <c r="E41" s="68"/>
      <c r="F41" s="69"/>
    </row>
    <row r="42" spans="1:6" ht="15">
      <c r="A42" s="66"/>
      <c r="B42" s="67"/>
      <c r="C42" s="68"/>
      <c r="D42" s="68"/>
      <c r="E42" s="68"/>
      <c r="F42" s="69"/>
    </row>
    <row r="43" spans="1:6" ht="15">
      <c r="A43" s="66"/>
      <c r="B43" s="67"/>
      <c r="C43" s="68"/>
      <c r="D43" s="68"/>
      <c r="E43" s="68"/>
      <c r="F43" s="69"/>
    </row>
    <row r="44" spans="1:6" ht="15">
      <c r="A44" s="66"/>
      <c r="B44" s="67"/>
      <c r="C44" s="68"/>
      <c r="D44" s="68"/>
      <c r="E44" s="68"/>
      <c r="F44" s="69"/>
    </row>
    <row r="45" spans="1:6" ht="15">
      <c r="A45" s="66"/>
      <c r="B45" s="67"/>
      <c r="C45" s="68"/>
      <c r="D45" s="68"/>
      <c r="E45" s="68"/>
      <c r="F45" s="69"/>
    </row>
    <row r="46" spans="1:6" ht="15">
      <c r="A46" s="66"/>
      <c r="B46" s="67"/>
      <c r="C46" s="68"/>
      <c r="D46" s="68"/>
      <c r="E46" s="68"/>
      <c r="F46" s="69"/>
    </row>
    <row r="47" spans="1:6" ht="15">
      <c r="A47" s="66"/>
      <c r="B47" s="67"/>
      <c r="C47" s="68"/>
      <c r="D47" s="68"/>
      <c r="E47" s="68"/>
      <c r="F47" s="69"/>
    </row>
    <row r="48" spans="1:6" ht="15">
      <c r="A48" s="66"/>
      <c r="B48" s="67"/>
      <c r="C48" s="68"/>
      <c r="D48" s="68"/>
      <c r="E48" s="68"/>
      <c r="F48" s="69"/>
    </row>
    <row r="49" spans="1:6" ht="15">
      <c r="A49" s="66"/>
      <c r="B49" s="67"/>
      <c r="C49" s="68"/>
      <c r="D49" s="68"/>
      <c r="E49" s="68"/>
      <c r="F49" s="69"/>
    </row>
    <row r="50" spans="1:6" ht="15">
      <c r="A50" s="66"/>
      <c r="B50" s="67"/>
      <c r="C50" s="68"/>
      <c r="D50" s="68"/>
      <c r="E50" s="68"/>
      <c r="F50" s="69"/>
    </row>
    <row r="51" spans="1:6" ht="15">
      <c r="A51" s="66"/>
      <c r="B51" s="67"/>
      <c r="C51" s="68"/>
      <c r="D51" s="68"/>
      <c r="E51" s="68"/>
      <c r="F51" s="69"/>
    </row>
    <row r="52" spans="1:6" ht="15">
      <c r="A52" s="66"/>
      <c r="B52" s="67"/>
      <c r="C52" s="68"/>
      <c r="D52" s="68"/>
      <c r="E52" s="68"/>
      <c r="F52" s="69"/>
    </row>
    <row r="53" spans="1:6" ht="15">
      <c r="A53" s="66"/>
      <c r="B53" s="67"/>
      <c r="C53" s="68"/>
      <c r="D53" s="68"/>
      <c r="E53" s="68"/>
      <c r="F53" s="69"/>
    </row>
    <row r="54" spans="1:6" ht="15">
      <c r="A54" s="66"/>
      <c r="B54" s="67"/>
      <c r="C54" s="68"/>
      <c r="D54" s="68"/>
      <c r="E54" s="68"/>
      <c r="F54" s="69"/>
    </row>
    <row r="55" spans="1:6" ht="15">
      <c r="A55" s="66"/>
      <c r="B55" s="67"/>
      <c r="C55" s="68"/>
      <c r="D55" s="68"/>
      <c r="E55" s="68"/>
      <c r="F55" s="69"/>
    </row>
    <row r="56" spans="1:6" ht="15">
      <c r="A56" s="66"/>
      <c r="B56" s="67"/>
      <c r="C56" s="68"/>
      <c r="D56" s="68"/>
      <c r="E56" s="68"/>
      <c r="F56" s="69"/>
    </row>
    <row r="57" spans="1:6" ht="15">
      <c r="A57" s="66"/>
      <c r="B57" s="67"/>
      <c r="C57" s="68"/>
      <c r="D57" s="68"/>
      <c r="E57" s="68"/>
      <c r="F57" s="69"/>
    </row>
    <row r="58" spans="1:6" ht="15">
      <c r="A58" s="66"/>
      <c r="B58" s="67"/>
      <c r="C58" s="68"/>
      <c r="D58" s="68"/>
      <c r="E58" s="68"/>
      <c r="F58" s="69"/>
    </row>
    <row r="59" spans="1:6" ht="15">
      <c r="A59" s="66"/>
      <c r="B59" s="67"/>
      <c r="C59" s="68"/>
      <c r="D59" s="68"/>
      <c r="E59" s="68"/>
      <c r="F59" s="69"/>
    </row>
    <row r="60" spans="1:6" ht="15">
      <c r="A60" s="66"/>
      <c r="B60" s="67"/>
      <c r="C60" s="68"/>
      <c r="D60" s="68"/>
      <c r="E60" s="68"/>
      <c r="F60" s="69"/>
    </row>
    <row r="61" spans="1:6" ht="15">
      <c r="A61" s="66"/>
      <c r="B61" s="67"/>
      <c r="C61" s="68"/>
      <c r="D61" s="68"/>
      <c r="E61" s="68"/>
      <c r="F61" s="69"/>
    </row>
    <row r="62" spans="1:6" ht="15">
      <c r="A62" s="66"/>
      <c r="B62" s="67"/>
      <c r="C62" s="68"/>
      <c r="D62" s="68"/>
      <c r="E62" s="68"/>
      <c r="F62" s="69"/>
    </row>
    <row r="63" spans="1:6" ht="15">
      <c r="A63" s="66"/>
      <c r="B63" s="67"/>
      <c r="C63" s="68"/>
      <c r="D63" s="68"/>
      <c r="E63" s="68"/>
      <c r="F63" s="69"/>
    </row>
    <row r="64" spans="1:6" ht="15">
      <c r="A64" s="66"/>
      <c r="B64" s="67"/>
      <c r="C64" s="68"/>
      <c r="D64" s="68"/>
      <c r="E64" s="68"/>
      <c r="F64" s="69"/>
    </row>
    <row r="65" spans="1:6" ht="15">
      <c r="A65" s="66"/>
      <c r="B65" s="67"/>
      <c r="C65" s="68"/>
      <c r="D65" s="68"/>
      <c r="E65" s="68"/>
      <c r="F65" s="69"/>
    </row>
    <row r="66" spans="1:6" ht="15">
      <c r="A66" s="66"/>
      <c r="B66" s="67"/>
      <c r="C66" s="68"/>
      <c r="D66" s="68"/>
      <c r="E66" s="68"/>
      <c r="F66" s="69"/>
    </row>
    <row r="67" spans="1:6" ht="15">
      <c r="A67" s="66"/>
      <c r="B67" s="67"/>
      <c r="C67" s="68"/>
      <c r="D67" s="68"/>
      <c r="E67" s="68"/>
      <c r="F67" s="69"/>
    </row>
    <row r="68" spans="1:6" ht="15">
      <c r="A68" s="66"/>
      <c r="B68" s="67"/>
      <c r="C68" s="68"/>
      <c r="D68" s="68"/>
      <c r="E68" s="68"/>
      <c r="F68" s="69"/>
    </row>
    <row r="69" spans="1:6" ht="15">
      <c r="A69" s="66"/>
      <c r="B69" s="67"/>
      <c r="C69" s="68"/>
      <c r="D69" s="68"/>
      <c r="E69" s="68"/>
      <c r="F69" s="69"/>
    </row>
    <row r="70" spans="1:6" ht="15">
      <c r="A70" s="66"/>
      <c r="B70" s="67"/>
      <c r="C70" s="68"/>
      <c r="D70" s="68"/>
      <c r="E70" s="68"/>
      <c r="F70" s="69"/>
    </row>
    <row r="71" spans="1:6" ht="15">
      <c r="A71" s="66"/>
      <c r="B71" s="67"/>
      <c r="C71" s="68"/>
      <c r="D71" s="68"/>
      <c r="E71" s="68"/>
      <c r="F71" s="69"/>
    </row>
    <row r="72" spans="1:6" ht="15">
      <c r="A72" s="66"/>
      <c r="B72" s="67"/>
      <c r="C72" s="68"/>
      <c r="D72" s="68"/>
      <c r="E72" s="68"/>
      <c r="F72" s="69"/>
    </row>
    <row r="73" spans="1:6" ht="15">
      <c r="A73" s="66"/>
      <c r="B73" s="67"/>
      <c r="C73" s="68"/>
      <c r="D73" s="68"/>
      <c r="E73" s="68"/>
      <c r="F73" s="69"/>
    </row>
    <row r="74" spans="1:6" ht="15">
      <c r="A74" s="66"/>
      <c r="B74" s="67"/>
      <c r="C74" s="68"/>
      <c r="D74" s="68"/>
      <c r="E74" s="68"/>
      <c r="F74" s="69"/>
    </row>
    <row r="75" spans="1:6" ht="15">
      <c r="A75" s="66"/>
      <c r="B75" s="67"/>
      <c r="C75" s="68"/>
      <c r="D75" s="68"/>
      <c r="E75" s="68"/>
      <c r="F75" s="69"/>
    </row>
    <row r="76" spans="1:6" ht="15">
      <c r="A76" s="66"/>
      <c r="B76" s="67"/>
      <c r="C76" s="68"/>
      <c r="D76" s="68"/>
      <c r="E76" s="68"/>
      <c r="F76" s="69"/>
    </row>
    <row r="77" spans="1:6" ht="15">
      <c r="A77" s="66"/>
      <c r="B77" s="67"/>
      <c r="C77" s="68"/>
      <c r="D77" s="68"/>
      <c r="E77" s="68"/>
      <c r="F77" s="69"/>
    </row>
    <row r="78" spans="1:6" ht="15">
      <c r="A78" s="66"/>
      <c r="B78" s="67"/>
      <c r="C78" s="68"/>
      <c r="D78" s="68"/>
      <c r="E78" s="68"/>
      <c r="F78" s="69"/>
    </row>
    <row r="79" spans="1:6" ht="15">
      <c r="A79" s="66"/>
      <c r="B79" s="67"/>
      <c r="C79" s="68"/>
      <c r="D79" s="68"/>
      <c r="E79" s="68"/>
      <c r="F79" s="69"/>
    </row>
    <row r="80" spans="1:6" ht="15">
      <c r="A80" s="66"/>
      <c r="B80" s="67"/>
      <c r="C80" s="68"/>
      <c r="D80" s="68"/>
      <c r="E80" s="68"/>
      <c r="F80" s="69"/>
    </row>
    <row r="81" spans="1:6" ht="15">
      <c r="A81" s="66"/>
      <c r="B81" s="67"/>
      <c r="C81" s="68"/>
      <c r="D81" s="68"/>
      <c r="E81" s="68"/>
      <c r="F81" s="69"/>
    </row>
    <row r="82" spans="1:6" ht="15">
      <c r="A82" s="66"/>
      <c r="B82" s="67"/>
      <c r="C82" s="68"/>
      <c r="D82" s="68"/>
      <c r="E82" s="68"/>
      <c r="F82" s="69"/>
    </row>
    <row r="83" spans="1:6" ht="15">
      <c r="A83" s="66"/>
      <c r="B83" s="67"/>
      <c r="C83" s="68"/>
      <c r="D83" s="68"/>
      <c r="E83" s="68"/>
      <c r="F83" s="69"/>
    </row>
    <row r="84" spans="1:6" ht="15">
      <c r="A84" s="66"/>
      <c r="B84" s="67"/>
      <c r="C84" s="68"/>
      <c r="D84" s="68"/>
      <c r="E84" s="68"/>
      <c r="F84" s="69"/>
    </row>
    <row r="85" spans="1:6" ht="15">
      <c r="A85" s="66"/>
      <c r="B85" s="67"/>
      <c r="C85" s="68"/>
      <c r="D85" s="68"/>
      <c r="E85" s="68"/>
      <c r="F85" s="69"/>
    </row>
    <row r="86" spans="1:6" ht="15">
      <c r="A86" s="66"/>
      <c r="B86" s="67"/>
      <c r="C86" s="68"/>
      <c r="D86" s="68"/>
      <c r="E86" s="68"/>
      <c r="F86" s="69"/>
    </row>
    <row r="87" spans="1:6" ht="15">
      <c r="A87" s="66"/>
      <c r="B87" s="67"/>
      <c r="C87" s="68"/>
      <c r="D87" s="68"/>
      <c r="E87" s="68"/>
      <c r="F87" s="69"/>
    </row>
    <row r="88" spans="1:6" ht="15">
      <c r="A88" s="66"/>
      <c r="B88" s="67"/>
      <c r="C88" s="68"/>
      <c r="D88" s="68"/>
      <c r="E88" s="68"/>
      <c r="F88" s="69"/>
    </row>
    <row r="89" spans="1:6" ht="15">
      <c r="A89" s="66"/>
      <c r="B89" s="67"/>
      <c r="C89" s="68"/>
      <c r="D89" s="68"/>
      <c r="E89" s="68"/>
      <c r="F89" s="69"/>
    </row>
    <row r="90" spans="1:6" ht="15">
      <c r="A90" s="66"/>
      <c r="B90" s="67"/>
      <c r="C90" s="68"/>
      <c r="D90" s="68"/>
      <c r="E90" s="68"/>
      <c r="F90" s="69"/>
    </row>
    <row r="91" spans="1:6" ht="15">
      <c r="A91" s="66"/>
      <c r="B91" s="67"/>
      <c r="C91" s="68"/>
      <c r="D91" s="68"/>
      <c r="E91" s="68"/>
      <c r="F91" s="69"/>
    </row>
    <row r="92" spans="1:6" ht="15">
      <c r="A92" s="66"/>
      <c r="B92" s="67"/>
      <c r="C92" s="68"/>
      <c r="D92" s="68"/>
      <c r="E92" s="68"/>
      <c r="F92" s="69"/>
    </row>
    <row r="93" spans="1:6" ht="15">
      <c r="A93" s="66"/>
      <c r="B93" s="67"/>
      <c r="C93" s="68"/>
      <c r="D93" s="68"/>
      <c r="E93" s="68"/>
      <c r="F93" s="69"/>
    </row>
    <row r="94" spans="1:6" ht="15">
      <c r="A94" s="66"/>
      <c r="B94" s="67"/>
      <c r="C94" s="68"/>
      <c r="D94" s="68"/>
      <c r="E94" s="68"/>
      <c r="F94" s="69"/>
    </row>
    <row r="95" spans="1:6" ht="15">
      <c r="A95" s="66"/>
      <c r="B95" s="67"/>
      <c r="C95" s="68"/>
      <c r="D95" s="68"/>
      <c r="E95" s="68"/>
      <c r="F95" s="69"/>
    </row>
    <row r="96" spans="1:6" ht="15">
      <c r="A96" s="66"/>
      <c r="B96" s="67"/>
      <c r="C96" s="68"/>
      <c r="D96" s="68"/>
      <c r="E96" s="68"/>
      <c r="F96" s="69"/>
    </row>
    <row r="97" spans="1:6" ht="15">
      <c r="A97" s="66"/>
      <c r="B97" s="67"/>
      <c r="C97" s="68"/>
      <c r="D97" s="68"/>
      <c r="E97" s="68"/>
      <c r="F97" s="69"/>
    </row>
    <row r="98" spans="1:6" ht="15">
      <c r="A98" s="66"/>
      <c r="B98" s="67"/>
      <c r="C98" s="68"/>
      <c r="D98" s="68"/>
      <c r="E98" s="68"/>
      <c r="F98" s="69"/>
    </row>
    <row r="99" spans="1:6" ht="15">
      <c r="A99" s="66"/>
      <c r="B99" s="67"/>
      <c r="C99" s="68"/>
      <c r="D99" s="68"/>
      <c r="E99" s="68"/>
      <c r="F99" s="69"/>
    </row>
    <row r="100" spans="1:6" ht="15.75" thickBot="1">
      <c r="A100" s="70"/>
      <c r="B100" s="71"/>
      <c r="C100" s="72"/>
      <c r="D100" s="72"/>
      <c r="E100" s="72"/>
      <c r="F100" s="73"/>
    </row>
    <row r="101" spans="1:6" ht="15">
      <c r="A101" s="22" t="s">
        <v>24</v>
      </c>
      <c r="B101" s="22" t="s">
        <v>24</v>
      </c>
      <c r="C101" s="23" t="s">
        <v>24</v>
      </c>
      <c r="D101" s="22" t="s">
        <v>24</v>
      </c>
      <c r="E101" s="22" t="s">
        <v>24</v>
      </c>
      <c r="F101" s="22" t="s">
        <v>24</v>
      </c>
    </row>
  </sheetData>
  <sheetProtection password="CA05" sheet="1"/>
  <autoFilter ref="A5:F5"/>
  <mergeCells count="7">
    <mergeCell ref="J1:N3"/>
    <mergeCell ref="A4:F4"/>
    <mergeCell ref="B1:F1"/>
    <mergeCell ref="B2:F2"/>
    <mergeCell ref="B3:F3"/>
    <mergeCell ref="G1:I2"/>
    <mergeCell ref="G3:I3"/>
  </mergeCells>
  <dataValidations count="1">
    <dataValidation type="list" allowBlank="1" showInputMessage="1" showErrorMessage="1" sqref="A6:A100">
      <formula1>LiniiBuget</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1" r:id="rId1"/>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I33"/>
  <sheetViews>
    <sheetView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C28" sqref="C28"/>
    </sheetView>
  </sheetViews>
  <sheetFormatPr defaultColWidth="9.140625" defaultRowHeight="15"/>
  <cols>
    <col min="1" max="1" width="0" style="3" hidden="1" customWidth="1"/>
    <col min="2" max="2" width="40.7109375" style="3" customWidth="1"/>
    <col min="3" max="7" width="20.7109375" style="3" customWidth="1"/>
    <col min="8" max="8" width="20.7109375" style="26" customWidth="1"/>
    <col min="9" max="9" width="0" style="26" hidden="1" customWidth="1"/>
    <col min="10" max="16384" width="9.140625" style="3" customWidth="1"/>
  </cols>
  <sheetData>
    <row r="1" spans="2:8" ht="15" customHeight="1">
      <c r="B1" s="40" t="s">
        <v>10</v>
      </c>
      <c r="C1" s="153" t="str">
        <f>IF('1. Informatii generale'!B1=0,"Completati informatiile solicitate in foaia de lucru INFORMATII GENERALE",'1. Informatii generale'!B1)</f>
        <v>Completati informatiile solicitate in foaia de lucru INFORMATII GENERALE</v>
      </c>
      <c r="D1" s="153"/>
      <c r="E1" s="153"/>
      <c r="F1" s="153"/>
      <c r="G1" s="153"/>
      <c r="H1" s="154"/>
    </row>
    <row r="2" spans="2:8" ht="15" customHeight="1">
      <c r="B2" s="41" t="s">
        <v>11</v>
      </c>
      <c r="C2" s="155" t="str">
        <f>IF('1. Informatii generale'!B2=0,"Completati informatiile solicitate in foaia de lucru INFORMATII GENERALE",'1. Informatii generale'!B2)</f>
        <v>Completati informatiile solicitate in foaia de lucru INFORMATII GENERALE</v>
      </c>
      <c r="D2" s="155"/>
      <c r="E2" s="155"/>
      <c r="F2" s="155"/>
      <c r="G2" s="155"/>
      <c r="H2" s="156"/>
    </row>
    <row r="3" spans="2:8" ht="15.75" customHeight="1" thickBot="1">
      <c r="B3" s="42" t="s">
        <v>12</v>
      </c>
      <c r="C3" s="157" t="str">
        <f>IF('1. Informatii generale'!B3=0,"Completati informatiile solicitate in foaia de lucru INFORMATII GENERALE",'1. Informatii generale'!B3)</f>
        <v>Completati informatiile solicitate in foaia de lucru INFORMATII GENERALE</v>
      </c>
      <c r="D3" s="157"/>
      <c r="E3" s="157"/>
      <c r="F3" s="157"/>
      <c r="G3" s="157"/>
      <c r="H3" s="158"/>
    </row>
    <row r="4" spans="2:8" ht="15.75" thickBot="1">
      <c r="B4" s="176" t="s">
        <v>75</v>
      </c>
      <c r="C4" s="176"/>
      <c r="D4" s="176"/>
      <c r="E4" s="176"/>
      <c r="F4" s="176"/>
      <c r="G4" s="176"/>
      <c r="H4" s="176"/>
    </row>
    <row r="5" spans="1:8" ht="30.75" thickBot="1">
      <c r="A5" s="3" t="s">
        <v>29</v>
      </c>
      <c r="B5" s="43" t="s">
        <v>27</v>
      </c>
      <c r="C5" s="83" t="s">
        <v>62</v>
      </c>
      <c r="D5" s="44" t="s">
        <v>34</v>
      </c>
      <c r="E5" s="44" t="s">
        <v>32</v>
      </c>
      <c r="F5" s="44" t="s">
        <v>116</v>
      </c>
      <c r="G5" s="44" t="s">
        <v>33</v>
      </c>
      <c r="H5" s="45" t="s">
        <v>40</v>
      </c>
    </row>
    <row r="6" spans="1:9" ht="15">
      <c r="A6" s="3" t="s">
        <v>30</v>
      </c>
      <c r="B6" s="46" t="str">
        <f>Liste!B2</f>
        <v>Cap. 1. Echipa de proiect </v>
      </c>
      <c r="C6" s="47">
        <f>VLOOKUP(B6,'2. Buget initial'!$B$6:$C$33,2,FALSE)</f>
        <v>0</v>
      </c>
      <c r="D6" s="84">
        <f>SUM(D7:D8)</f>
        <v>0</v>
      </c>
      <c r="E6" s="84">
        <f>SUM(E7:E8)</f>
        <v>0</v>
      </c>
      <c r="F6" s="89">
        <f>SUM(F7:F8)</f>
        <v>0</v>
      </c>
      <c r="G6" s="84">
        <f>SUM(G7:G8)</f>
        <v>0</v>
      </c>
      <c r="H6" s="85">
        <f>IF(D6&lt;0,IF(C6=0,IF(D6=0,0,100%),-ROUND(D6/C6,4)),IF(C6=0,IF(D6=0,0,100%),ROUND(D6/C6,4)))</f>
        <v>0</v>
      </c>
      <c r="I6" s="26">
        <f>IF(H6&lt;0,-H6,H6)</f>
        <v>0</v>
      </c>
    </row>
    <row r="7" spans="2:8" ht="15">
      <c r="B7" s="49" t="str">
        <f>Liste!A2</f>
        <v>1.1. Resurse umane</v>
      </c>
      <c r="C7" s="82">
        <f>VLOOKUP(B7,'2. Buget initial'!$B$6:$C$33,2,FALSE)</f>
        <v>0</v>
      </c>
      <c r="D7" s="74">
        <f>SUMIF('3. Detaliere realocari bugetare'!$A$6:$A$100,$B7,'3. Detaliere realocari bugetare'!$C$6:$C$100)</f>
        <v>0</v>
      </c>
      <c r="E7" s="74">
        <f>SUMIF('3. Detaliere realocari bugetare'!$A$6:$A$100,$B7,'3. Detaliere realocari bugetare'!D$6:D$100)</f>
        <v>0</v>
      </c>
      <c r="F7" s="77"/>
      <c r="G7" s="74">
        <f>SUMIF('3. Detaliere realocari bugetare'!$A$6:$A$100,$B7,'3. Detaliere realocari bugetare'!F$6:F$100)</f>
        <v>0</v>
      </c>
      <c r="H7" s="76"/>
    </row>
    <row r="8" spans="2:8" ht="15.75" thickBot="1">
      <c r="B8" s="50" t="str">
        <f>Liste!A3</f>
        <v>1.2. Voluntari</v>
      </c>
      <c r="C8" s="86">
        <f>VLOOKUP(B8,'2. Buget initial'!$B$6:$C$33,2,FALSE)</f>
        <v>0</v>
      </c>
      <c r="D8" s="87">
        <f>SUMIF('3. Detaliere realocari bugetare'!$A$6:$A$100,$B8,'3. Detaliere realocari bugetare'!$C$6:$C$100)</f>
        <v>0</v>
      </c>
      <c r="E8" s="87">
        <f>SUMIF('3. Detaliere realocari bugetare'!$A$6:$A$100,$B8,'3. Detaliere realocari bugetare'!D$6:D$100)</f>
        <v>0</v>
      </c>
      <c r="F8" s="77"/>
      <c r="G8" s="87">
        <f>SUMIF('3. Detaliere realocari bugetare'!$A$6:$A$100,$B8,'3. Detaliere realocari bugetare'!F$6:F$100)</f>
        <v>0</v>
      </c>
      <c r="H8" s="88"/>
    </row>
    <row r="9" spans="1:9" ht="15">
      <c r="A9" s="3" t="s">
        <v>30</v>
      </c>
      <c r="B9" s="46" t="str">
        <f>Liste!B4</f>
        <v>Cap. 2. Deplasari</v>
      </c>
      <c r="C9" s="47">
        <f>VLOOKUP(B9,'2. Buget initial'!$B$6:$C$33,2,FALSE)</f>
        <v>0</v>
      </c>
      <c r="D9" s="84">
        <f>SUM(D10:D11)</f>
        <v>0</v>
      </c>
      <c r="E9" s="84">
        <f>SUM(E10:E11)</f>
        <v>0</v>
      </c>
      <c r="F9" s="89">
        <f>SUM(F10:F11)</f>
        <v>0</v>
      </c>
      <c r="G9" s="89">
        <f>SUM(G10:G11)</f>
        <v>0</v>
      </c>
      <c r="H9" s="85">
        <f>IF(D9&lt;0,IF(C9=0,IF(D9=0,0,100%),-ROUND(D9/C9,4)),IF(C9=0,IF(D9=0,0,100%),ROUND(D9/C9,4)))</f>
        <v>0</v>
      </c>
      <c r="I9" s="26">
        <f>IF(H9&lt;0,-H9,H9)</f>
        <v>0</v>
      </c>
    </row>
    <row r="10" spans="2:8" ht="15">
      <c r="B10" s="49" t="str">
        <f>Liste!A4</f>
        <v>2.1. Deplasari interne</v>
      </c>
      <c r="C10" s="82">
        <f>VLOOKUP(B10,'2. Buget initial'!$B$6:$C$33,2,FALSE)</f>
        <v>0</v>
      </c>
      <c r="D10" s="74">
        <f>SUMIF('3. Detaliere realocari bugetare'!$A$6:$A$100,$B10,'3. Detaliere realocari bugetare'!$C$6:$C$100)</f>
        <v>0</v>
      </c>
      <c r="E10" s="74">
        <f>SUMIF('3. Detaliere realocari bugetare'!$A$6:$A$100,$B10,'3. Detaliere realocari bugetare'!D$6:D$100)</f>
        <v>0</v>
      </c>
      <c r="F10" s="77"/>
      <c r="G10" s="77"/>
      <c r="H10" s="76"/>
    </row>
    <row r="11" spans="2:8" ht="15.75" thickBot="1">
      <c r="B11" s="49" t="str">
        <f>Liste!A5</f>
        <v>2.2. Deplasari externe</v>
      </c>
      <c r="C11" s="82">
        <f>VLOOKUP(B11,'2. Buget initial'!$B$6:$C$33,2,FALSE)</f>
        <v>0</v>
      </c>
      <c r="D11" s="74">
        <f>SUMIF('3. Detaliere realocari bugetare'!$A$6:$A$100,$B11,'3. Detaliere realocari bugetare'!$C$6:$C$100)</f>
        <v>0</v>
      </c>
      <c r="E11" s="74">
        <f>SUMIF('3. Detaliere realocari bugetare'!$A$6:$A$100,$B11,'3. Detaliere realocari bugetare'!D$6:D$100)</f>
        <v>0</v>
      </c>
      <c r="F11" s="77"/>
      <c r="G11" s="77"/>
      <c r="H11" s="76"/>
    </row>
    <row r="12" spans="1:9" ht="15">
      <c r="A12" s="3" t="s">
        <v>30</v>
      </c>
      <c r="B12" s="46" t="str">
        <f>Liste!B6</f>
        <v>Cap. 3. Echipamente si licente </v>
      </c>
      <c r="C12" s="47">
        <f>VLOOKUP(B12,'2. Buget initial'!$B$6:$C$33,2,FALSE)</f>
        <v>0</v>
      </c>
      <c r="D12" s="84">
        <f>SUM(D13:D15)</f>
        <v>0</v>
      </c>
      <c r="E12" s="84">
        <f>SUM(E13:E15)</f>
        <v>0</v>
      </c>
      <c r="F12" s="89">
        <f>SUM(F13:F15)</f>
        <v>0</v>
      </c>
      <c r="G12" s="89">
        <f>SUM(G13:G15)</f>
        <v>0</v>
      </c>
      <c r="H12" s="85">
        <f>IF(D12&lt;0,IF(C12=0,IF(D12=0,0,100%),-ROUND(D12/C12,4)),IF(C12=0,IF(D12=0,0,100%),ROUND(D12/C12,4)))</f>
        <v>0</v>
      </c>
      <c r="I12" s="26">
        <f>IF(H12&lt;0,-H12,H12)</f>
        <v>0</v>
      </c>
    </row>
    <row r="13" spans="2:8" ht="15">
      <c r="B13" s="49" t="str">
        <f>Liste!A6</f>
        <v>3.1. Echipamente - amortizare</v>
      </c>
      <c r="C13" s="82">
        <f>VLOOKUP(B13,'2. Buget initial'!$B$6:$C$33,2,FALSE)</f>
        <v>0</v>
      </c>
      <c r="D13" s="74">
        <f>SUMIF('3. Detaliere realocari bugetare'!$A$6:$A$100,$B13,'3. Detaliere realocari bugetare'!$C$6:$C$100)</f>
        <v>0</v>
      </c>
      <c r="E13" s="74">
        <f>SUMIF('3. Detaliere realocari bugetare'!$A$6:$A$100,$B13,'3. Detaliere realocari bugetare'!D$6:D$100)</f>
        <v>0</v>
      </c>
      <c r="F13" s="77"/>
      <c r="G13" s="77"/>
      <c r="H13" s="76"/>
    </row>
    <row r="14" spans="2:8" ht="15">
      <c r="B14" s="49" t="str">
        <f>Liste!A7</f>
        <v>3.2. Echipamente - valoare integrala</v>
      </c>
      <c r="C14" s="82">
        <f>VLOOKUP(B14,'2. Buget initial'!$B$6:$C$33,2,FALSE)</f>
        <v>0</v>
      </c>
      <c r="D14" s="74">
        <f>SUMIF('3. Detaliere realocari bugetare'!$A$6:$A$100,$B14,'3. Detaliere realocari bugetare'!$C$6:$C$100)</f>
        <v>0</v>
      </c>
      <c r="E14" s="74">
        <f>SUMIF('3. Detaliere realocari bugetare'!$A$6:$A$100,$B14,'3. Detaliere realocari bugetare'!D$6:D$100)</f>
        <v>0</v>
      </c>
      <c r="F14" s="77"/>
      <c r="G14" s="77"/>
      <c r="H14" s="76"/>
    </row>
    <row r="15" spans="2:8" ht="15.75" thickBot="1">
      <c r="B15" s="49" t="str">
        <f>Liste!A8</f>
        <v>3.3. Licente si aplicatii informatice</v>
      </c>
      <c r="C15" s="82">
        <f>VLOOKUP(B15,'2. Buget initial'!$B$6:$C$33,2,FALSE)</f>
        <v>0</v>
      </c>
      <c r="D15" s="74">
        <f>SUMIF('3. Detaliere realocari bugetare'!$A$6:$A$100,$B15,'3. Detaliere realocari bugetare'!$C$6:$C$100)</f>
        <v>0</v>
      </c>
      <c r="E15" s="74">
        <f>SUMIF('3. Detaliere realocari bugetare'!$A$6:$A$100,$B15,'3. Detaliere realocari bugetare'!D$6:D$100)</f>
        <v>0</v>
      </c>
      <c r="F15" s="77"/>
      <c r="G15" s="77"/>
      <c r="H15" s="76"/>
    </row>
    <row r="16" spans="1:9" ht="15">
      <c r="A16" s="3" t="s">
        <v>30</v>
      </c>
      <c r="B16" s="46" t="str">
        <f>Liste!B9</f>
        <v>Cap. 4. Lucrari de reabilitare</v>
      </c>
      <c r="C16" s="47">
        <f>VLOOKUP(B16,'2. Buget initial'!$B$6:$C$33,2,FALSE)</f>
        <v>0</v>
      </c>
      <c r="D16" s="84">
        <f>SUM(D17:D18)</f>
        <v>0</v>
      </c>
      <c r="E16" s="84">
        <f>SUM(E17:E18)</f>
        <v>0</v>
      </c>
      <c r="F16" s="84">
        <f>SUM(F17:F18)</f>
        <v>0</v>
      </c>
      <c r="G16" s="89">
        <f>SUM(G17:G18)</f>
        <v>0</v>
      </c>
      <c r="H16" s="85">
        <f>IF(D16&lt;0,IF(C16=0,IF(D16=0,0,100%),-ROUND(D16/C16,4)),IF(C16=0,IF(D16=0,0,100%),ROUND(D16/C16,4)))</f>
        <v>0</v>
      </c>
      <c r="I16" s="26">
        <f>IF(H16&lt;0,-H16,H16)</f>
        <v>0</v>
      </c>
    </row>
    <row r="17" spans="2:8" ht="15">
      <c r="B17" s="49" t="str">
        <f>Liste!A9</f>
        <v>4.1. Lucrari de reabilitare - subcontractare</v>
      </c>
      <c r="C17" s="82">
        <f>VLOOKUP(B17,'2. Buget initial'!$B$6:$C$33,2,FALSE)</f>
        <v>0</v>
      </c>
      <c r="D17" s="74">
        <f>SUMIF('3. Detaliere realocari bugetare'!$A$6:$A$100,$B17,'3. Detaliere realocari bugetare'!$C$6:$C$100)</f>
        <v>0</v>
      </c>
      <c r="E17" s="74">
        <f>SUMIF('3. Detaliere realocari bugetare'!$A$6:$A$100,$B17,'3. Detaliere realocari bugetare'!D$6:D$100)</f>
        <v>0</v>
      </c>
      <c r="F17" s="74">
        <f>SUMIF('3. Detaliere realocari bugetare'!$A$6:$A$100,$B17,'3. Detaliere realocari bugetare'!E$6:E$100)</f>
        <v>0</v>
      </c>
      <c r="G17" s="77"/>
      <c r="H17" s="76"/>
    </row>
    <row r="18" spans="2:8" ht="15.75" thickBot="1">
      <c r="B18" s="49" t="str">
        <f>Liste!A10</f>
        <v>4.2. Lucrari de reabilitare - regie proprie</v>
      </c>
      <c r="C18" s="82">
        <f>VLOOKUP(B18,'2. Buget initial'!$B$6:$C$33,2,FALSE)</f>
        <v>0</v>
      </c>
      <c r="D18" s="74">
        <f>SUMIF('3. Detaliere realocari bugetare'!$A$6:$A$100,$B18,'3. Detaliere realocari bugetare'!$C$6:$C$100)</f>
        <v>0</v>
      </c>
      <c r="E18" s="74">
        <f>SUMIF('3. Detaliere realocari bugetare'!$A$6:$A$100,$B18,'3. Detaliere realocari bugetare'!D$6:D$100)</f>
        <v>0</v>
      </c>
      <c r="F18" s="74">
        <f>SUMIF('3. Detaliere realocari bugetare'!$A$6:$A$100,$B18,'3. Detaliere realocari bugetare'!E$6:E$100)</f>
        <v>0</v>
      </c>
      <c r="G18" s="77"/>
      <c r="H18" s="76"/>
    </row>
    <row r="19" spans="1:9" ht="15">
      <c r="A19" s="3" t="s">
        <v>30</v>
      </c>
      <c r="B19" s="46" t="str">
        <f>Liste!B11</f>
        <v>Cap. 5. Servicii subcontractate</v>
      </c>
      <c r="C19" s="47">
        <f>VLOOKUP(B19,'2. Buget initial'!$B$6:$C$33,2,FALSE)</f>
        <v>0</v>
      </c>
      <c r="D19" s="84">
        <f>SUM(D20:D25)</f>
        <v>0</v>
      </c>
      <c r="E19" s="84">
        <f>SUM(E20:E25)</f>
        <v>0</v>
      </c>
      <c r="F19" s="84">
        <f>SUM(F20:F25)</f>
        <v>0</v>
      </c>
      <c r="G19" s="89">
        <f>SUM(G20:G24)</f>
        <v>0</v>
      </c>
      <c r="H19" s="85">
        <f>IF(D19&lt;0,IF(C19=0,IF(D19=0,0,100%),-ROUND(D19/C19,4)),IF(C19=0,IF(D19=0,0,100%),ROUND(D19/C19,4)))</f>
        <v>0</v>
      </c>
      <c r="I19" s="26">
        <f>IF(H19&lt;0,-H19,H19)</f>
        <v>0</v>
      </c>
    </row>
    <row r="20" spans="2:8" ht="15">
      <c r="B20" s="49" t="str">
        <f>Liste!A11</f>
        <v>5.1. Experti</v>
      </c>
      <c r="C20" s="82">
        <f>VLOOKUP(B20,'2. Buget initial'!$B$6:$C$33,2,FALSE)</f>
        <v>0</v>
      </c>
      <c r="D20" s="74">
        <f>SUMIF('3. Detaliere realocari bugetare'!$A$6:$A$100,$B20,'3. Detaliere realocari bugetare'!$C$6:$C$100)</f>
        <v>0</v>
      </c>
      <c r="E20" s="74">
        <f>SUMIF('3. Detaliere realocari bugetare'!$A$6:$A$100,$B20,'3. Detaliere realocari bugetare'!D$6:D$100)</f>
        <v>0</v>
      </c>
      <c r="F20" s="74">
        <f>SUMIF('3. Detaliere realocari bugetare'!$A$6:$A$100,$B20,'3. Detaliere realocari bugetare'!E$6:E$100)</f>
        <v>0</v>
      </c>
      <c r="G20" s="77"/>
      <c r="H20" s="76"/>
    </row>
    <row r="21" spans="2:8" ht="15">
      <c r="B21" s="49" t="str">
        <f>Liste!A12</f>
        <v>5.2. Publicatii</v>
      </c>
      <c r="C21" s="82">
        <f>VLOOKUP(B21,'2. Buget initial'!$B$6:$C$33,2,FALSE)</f>
        <v>0</v>
      </c>
      <c r="D21" s="74">
        <f>SUMIF('3. Detaliere realocari bugetare'!$A$6:$A$100,$B21,'3. Detaliere realocari bugetare'!$C$6:$C$100)</f>
        <v>0</v>
      </c>
      <c r="E21" s="74">
        <f>SUMIF('3. Detaliere realocari bugetare'!$A$6:$A$100,$B21,'3. Detaliere realocari bugetare'!D$6:D$100)</f>
        <v>0</v>
      </c>
      <c r="F21" s="74">
        <f>SUMIF('3. Detaliere realocari bugetare'!$A$6:$A$100,$B21,'3. Detaliere realocari bugetare'!E$6:E$100)</f>
        <v>0</v>
      </c>
      <c r="G21" s="77"/>
      <c r="H21" s="76"/>
    </row>
    <row r="22" spans="2:8" ht="15">
      <c r="B22" s="49" t="str">
        <f>Liste!A13</f>
        <v>5.3. Costuri audit</v>
      </c>
      <c r="C22" s="82">
        <f>VLOOKUP(B22,'2. Buget initial'!$B$6:$C$33,2,FALSE)</f>
        <v>0</v>
      </c>
      <c r="D22" s="74">
        <f>SUMIF('3. Detaliere realocari bugetare'!$A$6:$A$100,$B22,'3. Detaliere realocari bugetare'!$C$6:$C$100)</f>
        <v>0</v>
      </c>
      <c r="E22" s="74">
        <f>SUMIF('3. Detaliere realocari bugetare'!$A$6:$A$100,$B22,'3. Detaliere realocari bugetare'!D$6:D$100)</f>
        <v>0</v>
      </c>
      <c r="F22" s="74">
        <f>SUMIF('3. Detaliere realocari bugetare'!$A$6:$A$100,$B22,'3. Detaliere realocari bugetare'!E$6:E$100)</f>
        <v>0</v>
      </c>
      <c r="G22" s="77"/>
      <c r="H22" s="76"/>
    </row>
    <row r="23" spans="2:8" ht="15">
      <c r="B23" s="49" t="str">
        <f>Liste!A14</f>
        <v>5.4. Costuri evenimente</v>
      </c>
      <c r="C23" s="82">
        <f>VLOOKUP(B23,'2. Buget initial'!$B$6:$C$33,2,FALSE)</f>
        <v>0</v>
      </c>
      <c r="D23" s="74">
        <f>SUMIF('3. Detaliere realocari bugetare'!$A$6:$A$100,$B23,'3. Detaliere realocari bugetare'!$C$6:$C$100)</f>
        <v>0</v>
      </c>
      <c r="E23" s="74">
        <f>SUMIF('3. Detaliere realocari bugetare'!$A$6:$A$100,$B23,'3. Detaliere realocari bugetare'!D$6:D$100)</f>
        <v>0</v>
      </c>
      <c r="F23" s="74">
        <f>SUMIF('3. Detaliere realocari bugetare'!$A$6:$A$100,$B23,'3. Detaliere realocari bugetare'!E$6:E$100)</f>
        <v>0</v>
      </c>
      <c r="G23" s="77"/>
      <c r="H23" s="76"/>
    </row>
    <row r="24" spans="2:8" ht="15">
      <c r="B24" s="138" t="str">
        <f>Liste!A15</f>
        <v>5.5. Promovare</v>
      </c>
      <c r="C24" s="134">
        <f>VLOOKUP(B24,'2. Buget initial'!$B$6:$C$33,2,FALSE)</f>
        <v>0</v>
      </c>
      <c r="D24" s="135">
        <f>SUMIF('3. Detaliere realocari bugetare'!$A$6:$A$100,$B24,'3. Detaliere realocari bugetare'!$C$6:$C$100)</f>
        <v>0</v>
      </c>
      <c r="E24" s="135">
        <f>SUMIF('3. Detaliere realocari bugetare'!$A$6:$A$100,$B24,'3. Detaliere realocari bugetare'!D$6:D$100)</f>
        <v>0</v>
      </c>
      <c r="F24" s="135">
        <f>SUMIF('3. Detaliere realocari bugetare'!$A$6:$A$100,$B24,'3. Detaliere realocari bugetare'!E$6:E$100)</f>
        <v>0</v>
      </c>
      <c r="G24" s="136"/>
      <c r="H24" s="137"/>
    </row>
    <row r="25" spans="2:8" ht="15.75" thickBot="1">
      <c r="B25" s="128" t="str">
        <f>Liste!A16</f>
        <v>5.6 Alte servicii subcontractate</v>
      </c>
      <c r="C25" s="134">
        <f>VLOOKUP(B25,'2. Buget initial'!$B$6:$C$33,2,FALSE)</f>
        <v>0</v>
      </c>
      <c r="D25" s="135">
        <f>SUMIF('3. Detaliere realocari bugetare'!$A$6:$A$100,$B25,'3. Detaliere realocari bugetare'!$C$6:$C$100)</f>
        <v>0</v>
      </c>
      <c r="E25" s="135">
        <f>SUMIF('3. Detaliere realocari bugetare'!$A$6:$A$100,$B25,'3. Detaliere realocari bugetare'!D$6:D$100)</f>
        <v>0</v>
      </c>
      <c r="F25" s="135">
        <f>SUMIF('3. Detaliere realocari bugetare'!$A$6:$A$100,$B25,'3. Detaliere realocari bugetare'!E$6:E$100)</f>
        <v>0</v>
      </c>
      <c r="G25" s="132"/>
      <c r="H25" s="133"/>
    </row>
    <row r="26" spans="1:9" ht="15">
      <c r="A26" s="3" t="s">
        <v>30</v>
      </c>
      <c r="B26" s="46" t="str">
        <f>Liste!B17</f>
        <v>Cap. 6. Alte costuri directe</v>
      </c>
      <c r="C26" s="47">
        <f>VLOOKUP(B26,'2. Buget initial'!$B$6:$C$33,2,FALSE)</f>
        <v>0</v>
      </c>
      <c r="D26" s="84">
        <f>SUM(D27:D29)</f>
        <v>0</v>
      </c>
      <c r="E26" s="84">
        <f>SUM(E27:E29)</f>
        <v>0</v>
      </c>
      <c r="F26" s="89">
        <f>SUM(F27:F29)</f>
        <v>0</v>
      </c>
      <c r="G26" s="89">
        <f>SUM(G27:G28)</f>
        <v>0</v>
      </c>
      <c r="H26" s="85">
        <f>IF(D26&lt;0,IF(C26=0,IF(D26=0,0,100%),-ROUND(D26/C26,4)),IF(C26=0,IF(D26=0,0,100%),ROUND(D26/C26,4)))</f>
        <v>0</v>
      </c>
      <c r="I26" s="26">
        <f>IF(H26&lt;0,-H26,H26)</f>
        <v>0</v>
      </c>
    </row>
    <row r="27" spans="2:8" ht="15">
      <c r="B27" s="49" t="str">
        <f>Liste!A17</f>
        <v>6.1. Chirii</v>
      </c>
      <c r="C27" s="82">
        <f>VLOOKUP(B27,'2. Buget initial'!$B$6:$C$33,2,FALSE)</f>
        <v>0</v>
      </c>
      <c r="D27" s="74">
        <f>SUMIF('3. Detaliere realocari bugetare'!$A$6:$A$100,$B27,'3. Detaliere realocari bugetare'!$C$6:$C$100)</f>
        <v>0</v>
      </c>
      <c r="E27" s="74">
        <f>SUMIF('3. Detaliere realocari bugetare'!$A$6:$A$100,$B27,'3. Detaliere realocari bugetare'!D$6:D$100)</f>
        <v>0</v>
      </c>
      <c r="F27" s="77"/>
      <c r="G27" s="77"/>
      <c r="H27" s="76"/>
    </row>
    <row r="28" spans="2:8" ht="30">
      <c r="B28" s="138" t="str">
        <f>Liste!A18</f>
        <v>6.2. Consumabile necesare derularii activitatii proiectului</v>
      </c>
      <c r="C28" s="134">
        <f>VLOOKUP(B28,'2. Buget initial'!$B$6:$C$33,2,FALSE)</f>
        <v>0</v>
      </c>
      <c r="D28" s="135">
        <f>SUMIF('3. Detaliere realocari bugetare'!$A$6:$A$100,$B28,'3. Detaliere realocari bugetare'!$C$6:$C$100)</f>
        <v>0</v>
      </c>
      <c r="E28" s="135">
        <f>SUMIF('3. Detaliere realocari bugetare'!$A$6:$A$100,$B28,'3. Detaliere realocari bugetare'!D$6:D$100)</f>
        <v>0</v>
      </c>
      <c r="F28" s="136"/>
      <c r="G28" s="136"/>
      <c r="H28" s="137"/>
    </row>
    <row r="29" spans="2:8" ht="15.75" thickBot="1">
      <c r="B29" s="128" t="str">
        <f>Liste!A19</f>
        <v>6.3 Alte costuri directe</v>
      </c>
      <c r="C29" s="134">
        <f>VLOOKUP(B29,'2. Buget initial'!$B$6:$C$33,2,FALSE)</f>
        <v>0</v>
      </c>
      <c r="D29" s="135">
        <f>SUMIF('3. Detaliere realocari bugetare'!$A$6:$A$100,$B29,'3. Detaliere realocari bugetare'!$C$6:$C$100)</f>
        <v>0</v>
      </c>
      <c r="E29" s="135">
        <f>SUMIF('3. Detaliere realocari bugetare'!$A$6:$A$100,$B29,'3. Detaliere realocari bugetare'!D$6:D$100)</f>
        <v>0</v>
      </c>
      <c r="F29" s="130"/>
      <c r="G29" s="130"/>
      <c r="H29" s="131"/>
    </row>
    <row r="30" spans="2:9" ht="15.75" thickBot="1">
      <c r="B30" s="57" t="str">
        <f>Liste!B20</f>
        <v>Cap. 7. Cheltuieli neprevazute</v>
      </c>
      <c r="C30" s="58">
        <f>VLOOKUP(B30,'2. Buget initial'!$B$6:$C$33,2,FALSE)</f>
        <v>0</v>
      </c>
      <c r="D30" s="90">
        <f>SUMIF('3. Detaliere realocari bugetare'!$A$6:$A$100,$B30,'3. Detaliere realocari bugetare'!$C$6:$C$100)</f>
        <v>0</v>
      </c>
      <c r="E30" s="92">
        <f>SUMIF('3. Detaliere realocari bugetare'!$A$6:$A$100,$B30,'3. Detaliere realocari bugetare'!D$6:D$100)</f>
        <v>0</v>
      </c>
      <c r="F30" s="93"/>
      <c r="G30" s="93"/>
      <c r="H30" s="91"/>
      <c r="I30" s="26">
        <f>IF(H30&lt;0,-H30,H30)</f>
        <v>0</v>
      </c>
    </row>
    <row r="31" spans="2:8" ht="15.75" thickBot="1">
      <c r="B31" s="57" t="s">
        <v>113</v>
      </c>
      <c r="C31" s="94">
        <f>VLOOKUP(B31,'2. Buget initial'!$B$6:$C$33,2,FALSE)</f>
        <v>0</v>
      </c>
      <c r="D31" s="95">
        <f>SUM(D6+D9+D12+D16+D19+D26+D30)</f>
        <v>0</v>
      </c>
      <c r="E31" s="95">
        <f>SUM(E6+E9+E12+E16+E19+E26+E30)</f>
        <v>0</v>
      </c>
      <c r="F31" s="95">
        <f>SUM(F6+F19+F26)</f>
        <v>0</v>
      </c>
      <c r="G31" s="95">
        <f>SUM(G6:G6)</f>
        <v>0</v>
      </c>
      <c r="H31" s="96"/>
    </row>
    <row r="32" spans="2:9" ht="15.75" thickBot="1">
      <c r="B32" s="57" t="str">
        <f>Liste!B21</f>
        <v>Cap. 8. Costuri indirecte</v>
      </c>
      <c r="C32" s="58">
        <f>VLOOKUP(B32,'2. Buget initial'!$B$6:$C$33,2,FALSE)</f>
        <v>0</v>
      </c>
      <c r="D32" s="90">
        <f>SUMIF('3. Detaliere realocari bugetare'!$A$6:$A$100,$B32,'3. Detaliere realocari bugetare'!$C$6:$C$100)</f>
        <v>0</v>
      </c>
      <c r="E32" s="92">
        <f>SUMIF('3. Detaliere realocari bugetare'!$A$6:$A$100,$B32,'3. Detaliere realocari bugetare'!D$6:D$100)</f>
        <v>0</v>
      </c>
      <c r="F32" s="93"/>
      <c r="G32" s="93"/>
      <c r="H32" s="85">
        <f>IF(D32&lt;0,IF(C32=0,IF(D32=0,0,100%),-ROUND(D32/C32,4)),IF(C32=0,IF(D32=0,0,100%),ROUND(D32/C32,4)))</f>
        <v>0</v>
      </c>
      <c r="I32" s="26">
        <f>IF(H32&lt;0,-H32,H32)</f>
        <v>0</v>
      </c>
    </row>
    <row r="33" spans="2:8" ht="30.75" thickBot="1">
      <c r="B33" s="61" t="s">
        <v>114</v>
      </c>
      <c r="C33" s="97">
        <f>VLOOKUP(B33,'2. Buget initial'!$B$6:$C$33,2,FALSE)</f>
        <v>0</v>
      </c>
      <c r="D33" s="98">
        <f>SUM(D31:D32)</f>
        <v>0</v>
      </c>
      <c r="E33" s="98">
        <f>SUM(E31:E32)</f>
        <v>0</v>
      </c>
      <c r="F33" s="98">
        <f>SUM(F31:F32)</f>
        <v>0</v>
      </c>
      <c r="G33" s="98">
        <f>SUM(G31:G32)</f>
        <v>0</v>
      </c>
      <c r="H33" s="99"/>
    </row>
  </sheetData>
  <sheetProtection password="CA05" sheet="1"/>
  <mergeCells count="4">
    <mergeCell ref="C1:H1"/>
    <mergeCell ref="C2:H2"/>
    <mergeCell ref="C3:H3"/>
    <mergeCell ref="B4:H4"/>
  </mergeCells>
  <printOptions/>
  <pageMargins left="0.68" right="0.2755905511811024" top="0.7480314960629921" bottom="0.7480314960629921" header="0.31496062992125984" footer="0.31496062992125984"/>
  <pageSetup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dimension ref="A1:F34"/>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34" sqref="C34"/>
    </sheetView>
  </sheetViews>
  <sheetFormatPr defaultColWidth="9.140625" defaultRowHeight="15"/>
  <cols>
    <col min="1" max="1" width="0" style="3" hidden="1" customWidth="1"/>
    <col min="2" max="2" width="42.140625" style="3" bestFit="1" customWidth="1"/>
    <col min="3" max="6" width="20.7109375" style="3" customWidth="1"/>
    <col min="7" max="16384" width="9.140625" style="3" customWidth="1"/>
  </cols>
  <sheetData>
    <row r="1" spans="2:6" ht="30" customHeight="1">
      <c r="B1" s="40" t="s">
        <v>10</v>
      </c>
      <c r="C1" s="153" t="str">
        <f>IF('1. Informatii generale'!B1=0,"Completati informatiile solicitate in foaia de lucru INFORMATII GENERALE",'1. Informatii generale'!B1)</f>
        <v>Completati informatiile solicitate in foaia de lucru INFORMATII GENERALE</v>
      </c>
      <c r="D1" s="153"/>
      <c r="E1" s="153"/>
      <c r="F1" s="154"/>
    </row>
    <row r="2" spans="2:6" ht="30" customHeight="1">
      <c r="B2" s="41" t="s">
        <v>11</v>
      </c>
      <c r="C2" s="155" t="str">
        <f>IF('1. Informatii generale'!B2=0,"Completati informatiile solicitate in foaia de lucru INFORMATII GENERALE",'1. Informatii generale'!B2)</f>
        <v>Completati informatiile solicitate in foaia de lucru INFORMATII GENERALE</v>
      </c>
      <c r="D2" s="155"/>
      <c r="E2" s="155"/>
      <c r="F2" s="156"/>
    </row>
    <row r="3" spans="2:6" ht="30" customHeight="1" thickBot="1">
      <c r="B3" s="42" t="s">
        <v>12</v>
      </c>
      <c r="C3" s="157" t="str">
        <f>IF('1. Informatii generale'!B3=0,"Completati informatiile solicitate in foaia de lucru INFORMATII GENERALE",'1. Informatii generale'!B3)</f>
        <v>Completati informatiile solicitate in foaia de lucru INFORMATII GENERALE</v>
      </c>
      <c r="D3" s="157"/>
      <c r="E3" s="157"/>
      <c r="F3" s="158"/>
    </row>
    <row r="4" spans="2:6" ht="15">
      <c r="B4" s="177" t="s">
        <v>65</v>
      </c>
      <c r="C4" s="159"/>
      <c r="D4" s="159"/>
      <c r="E4" s="159"/>
      <c r="F4" s="178"/>
    </row>
    <row r="5" spans="2:6" ht="15.75" thickBot="1">
      <c r="B5" s="179" t="str">
        <f>IF('7. Conditii de eligibilitate'!F11&lt;&gt;0,"ACT ADITIONAL",IF('7. Conditii de eligibilitate'!F9&gt;15%,"ACT ADITIONAL",IF('7. Conditii de eligibilitate'!F13&lt;&gt;0,"ACT ADITIONAL",IF('7. Conditii de eligibilitate'!F15&lt;&gt;0,"ACT ADITIONAL",IF('7. Conditii de eligibilitate'!G17&lt;&gt;"OK.","ACT ADITIONAL",IF(MAX('4. Consolidare realocari'!H6:H33)&gt;20%,"ACT ADITIONAL","NOTIFICARE"))))))</f>
        <v>NOTIFICARE</v>
      </c>
      <c r="C5" s="180"/>
      <c r="D5" s="180"/>
      <c r="E5" s="180"/>
      <c r="F5" s="181"/>
    </row>
    <row r="6" spans="1:6" ht="30.75" thickBot="1">
      <c r="A6" s="3" t="s">
        <v>29</v>
      </c>
      <c r="B6" s="43" t="s">
        <v>27</v>
      </c>
      <c r="C6" s="44" t="s">
        <v>39</v>
      </c>
      <c r="D6" s="44" t="s">
        <v>32</v>
      </c>
      <c r="E6" s="44" t="s">
        <v>116</v>
      </c>
      <c r="F6" s="45" t="s">
        <v>33</v>
      </c>
    </row>
    <row r="7" spans="1:6" ht="15">
      <c r="A7" s="3" t="s">
        <v>30</v>
      </c>
      <c r="B7" s="46" t="str">
        <f>Liste!B2</f>
        <v>Cap. 1. Echipa de proiect </v>
      </c>
      <c r="C7" s="84">
        <f>SUM(C8:C9)</f>
        <v>0</v>
      </c>
      <c r="D7" s="84">
        <f>SUM(D8:D9)</f>
        <v>0</v>
      </c>
      <c r="E7" s="89"/>
      <c r="F7" s="100">
        <f>SUM(F8:F9)</f>
        <v>0</v>
      </c>
    </row>
    <row r="8" spans="2:6" ht="15">
      <c r="B8" s="49" t="str">
        <f>Liste!A2</f>
        <v>1.1. Resurse umane</v>
      </c>
      <c r="C8" s="74">
        <f>'2. Buget initial'!C7+'4. Consolidare realocari'!D7</f>
        <v>0</v>
      </c>
      <c r="D8" s="74">
        <f>'2. Buget initial'!D7+'4. Consolidare realocari'!E7</f>
        <v>0</v>
      </c>
      <c r="E8" s="77"/>
      <c r="F8" s="75">
        <f>'2. Buget initial'!F7+'4. Consolidare realocari'!G7</f>
        <v>0</v>
      </c>
    </row>
    <row r="9" spans="2:6" ht="15.75" thickBot="1">
      <c r="B9" s="50" t="str">
        <f>Liste!A3</f>
        <v>1.2. Voluntari</v>
      </c>
      <c r="C9" s="87">
        <f>'2. Buget initial'!C8+'4. Consolidare realocari'!D8</f>
        <v>0</v>
      </c>
      <c r="D9" s="87">
        <f>'2. Buget initial'!D8+'4. Consolidare realocari'!E8</f>
        <v>0</v>
      </c>
      <c r="E9" s="77"/>
      <c r="F9" s="101">
        <f>'2. Buget initial'!F8+'4. Consolidare realocari'!G8</f>
        <v>0</v>
      </c>
    </row>
    <row r="10" spans="1:6" ht="15">
      <c r="A10" s="3" t="s">
        <v>30</v>
      </c>
      <c r="B10" s="46" t="str">
        <f>Liste!B4</f>
        <v>Cap. 2. Deplasari</v>
      </c>
      <c r="C10" s="84">
        <f>SUM(C11:C12)</f>
        <v>0</v>
      </c>
      <c r="D10" s="84">
        <f>SUM(D11:D12)</f>
        <v>0</v>
      </c>
      <c r="E10" s="89"/>
      <c r="F10" s="102"/>
    </row>
    <row r="11" spans="2:6" ht="15">
      <c r="B11" s="49" t="str">
        <f>Liste!A4</f>
        <v>2.1. Deplasari interne</v>
      </c>
      <c r="C11" s="74">
        <f>'2. Buget initial'!C10+'4. Consolidare realocari'!D10</f>
        <v>0</v>
      </c>
      <c r="D11" s="74">
        <f>'2. Buget initial'!D10+'4. Consolidare realocari'!E10</f>
        <v>0</v>
      </c>
      <c r="E11" s="77"/>
      <c r="F11" s="78"/>
    </row>
    <row r="12" spans="2:6" ht="15.75" thickBot="1">
      <c r="B12" s="49" t="str">
        <f>Liste!A5</f>
        <v>2.2. Deplasari externe</v>
      </c>
      <c r="C12" s="74">
        <f>'2. Buget initial'!C11+'4. Consolidare realocari'!D11</f>
        <v>0</v>
      </c>
      <c r="D12" s="74">
        <f>'2. Buget initial'!D11+'4. Consolidare realocari'!E11</f>
        <v>0</v>
      </c>
      <c r="E12" s="77"/>
      <c r="F12" s="78"/>
    </row>
    <row r="13" spans="1:6" ht="15">
      <c r="A13" s="3" t="s">
        <v>30</v>
      </c>
      <c r="B13" s="46" t="str">
        <f>Liste!B6</f>
        <v>Cap. 3. Echipamente si licente </v>
      </c>
      <c r="C13" s="84">
        <f>SUM(C14:C16)</f>
        <v>0</v>
      </c>
      <c r="D13" s="84">
        <f>SUM(D14:D16)</f>
        <v>0</v>
      </c>
      <c r="E13" s="89"/>
      <c r="F13" s="102"/>
    </row>
    <row r="14" spans="2:6" ht="15">
      <c r="B14" s="49" t="str">
        <f>Liste!A6</f>
        <v>3.1. Echipamente - amortizare</v>
      </c>
      <c r="C14" s="74">
        <f>'2. Buget initial'!C13+'4. Consolidare realocari'!D13</f>
        <v>0</v>
      </c>
      <c r="D14" s="74">
        <f>'2. Buget initial'!D13+'4. Consolidare realocari'!E13</f>
        <v>0</v>
      </c>
      <c r="E14" s="77"/>
      <c r="F14" s="78"/>
    </row>
    <row r="15" spans="2:6" ht="15">
      <c r="B15" s="49" t="str">
        <f>Liste!A7</f>
        <v>3.2. Echipamente - valoare integrala</v>
      </c>
      <c r="C15" s="74">
        <f>'2. Buget initial'!C14+'4. Consolidare realocari'!D14</f>
        <v>0</v>
      </c>
      <c r="D15" s="74">
        <f>'2. Buget initial'!D14+'4. Consolidare realocari'!E14</f>
        <v>0</v>
      </c>
      <c r="E15" s="77"/>
      <c r="F15" s="78"/>
    </row>
    <row r="16" spans="2:6" ht="15.75" thickBot="1">
      <c r="B16" s="49" t="str">
        <f>Liste!A8</f>
        <v>3.3. Licente si aplicatii informatice</v>
      </c>
      <c r="C16" s="74">
        <f>'2. Buget initial'!C15+'4. Consolidare realocari'!D15</f>
        <v>0</v>
      </c>
      <c r="D16" s="74">
        <f>'2. Buget initial'!D15+'4. Consolidare realocari'!E15</f>
        <v>0</v>
      </c>
      <c r="E16" s="77"/>
      <c r="F16" s="78"/>
    </row>
    <row r="17" spans="1:6" ht="15">
      <c r="A17" s="3" t="s">
        <v>30</v>
      </c>
      <c r="B17" s="46" t="str">
        <f>Liste!B9</f>
        <v>Cap. 4. Lucrari de reabilitare</v>
      </c>
      <c r="C17" s="84">
        <f>SUM(C18:C19)</f>
        <v>0</v>
      </c>
      <c r="D17" s="84">
        <f>SUM(D18:D19)</f>
        <v>0</v>
      </c>
      <c r="E17" s="84">
        <f>SUM(E18:E19)</f>
        <v>0</v>
      </c>
      <c r="F17" s="102"/>
    </row>
    <row r="18" spans="2:6" ht="15">
      <c r="B18" s="49" t="str">
        <f>Liste!A9</f>
        <v>4.1. Lucrari de reabilitare - subcontractare</v>
      </c>
      <c r="C18" s="74">
        <f>'2. Buget initial'!C17+'4. Consolidare realocari'!D17</f>
        <v>0</v>
      </c>
      <c r="D18" s="74">
        <f>'2. Buget initial'!D17+'4. Consolidare realocari'!E17</f>
        <v>0</v>
      </c>
      <c r="E18" s="74">
        <f>'2. Buget initial'!E17+'4. Consolidare realocari'!F17</f>
        <v>0</v>
      </c>
      <c r="F18" s="78"/>
    </row>
    <row r="19" spans="2:6" ht="15.75" thickBot="1">
      <c r="B19" s="49" t="str">
        <f>Liste!A10</f>
        <v>4.2. Lucrari de reabilitare - regie proprie</v>
      </c>
      <c r="C19" s="74">
        <f>'2. Buget initial'!C18+'4. Consolidare realocari'!D18</f>
        <v>0</v>
      </c>
      <c r="D19" s="74">
        <f>'2. Buget initial'!D18+'4. Consolidare realocari'!E18</f>
        <v>0</v>
      </c>
      <c r="E19" s="74">
        <f>'2. Buget initial'!E18+'4. Consolidare realocari'!F18</f>
        <v>0</v>
      </c>
      <c r="F19" s="78"/>
    </row>
    <row r="20" spans="1:6" ht="15">
      <c r="A20" s="3" t="s">
        <v>30</v>
      </c>
      <c r="B20" s="46" t="str">
        <f>Liste!B11</f>
        <v>Cap. 5. Servicii subcontractate</v>
      </c>
      <c r="C20" s="84">
        <f>SUM(C21:C26)</f>
        <v>0</v>
      </c>
      <c r="D20" s="84">
        <f>SUM(D21:D26)</f>
        <v>0</v>
      </c>
      <c r="E20" s="84">
        <f>SUM(E21:E26)</f>
        <v>0</v>
      </c>
      <c r="F20" s="102"/>
    </row>
    <row r="21" spans="2:6" ht="15">
      <c r="B21" s="49" t="str">
        <f>Liste!A11</f>
        <v>5.1. Experti</v>
      </c>
      <c r="C21" s="74">
        <f>'2. Buget initial'!C20+'4. Consolidare realocari'!D20</f>
        <v>0</v>
      </c>
      <c r="D21" s="74">
        <f>'2. Buget initial'!D20+'4. Consolidare realocari'!E20</f>
        <v>0</v>
      </c>
      <c r="E21" s="74">
        <f>'2. Buget initial'!E20+'4. Consolidare realocari'!F20</f>
        <v>0</v>
      </c>
      <c r="F21" s="78"/>
    </row>
    <row r="22" spans="2:6" ht="15">
      <c r="B22" s="49" t="str">
        <f>Liste!A12</f>
        <v>5.2. Publicatii</v>
      </c>
      <c r="C22" s="74">
        <f>'2. Buget initial'!C21+'4. Consolidare realocari'!D21</f>
        <v>0</v>
      </c>
      <c r="D22" s="74">
        <f>'2. Buget initial'!D21+'4. Consolidare realocari'!E21</f>
        <v>0</v>
      </c>
      <c r="E22" s="74">
        <f>'2. Buget initial'!E21+'4. Consolidare realocari'!F21</f>
        <v>0</v>
      </c>
      <c r="F22" s="78"/>
    </row>
    <row r="23" spans="2:6" ht="15">
      <c r="B23" s="49" t="str">
        <f>Liste!A13</f>
        <v>5.3. Costuri audit</v>
      </c>
      <c r="C23" s="74">
        <f>'2. Buget initial'!C22+'4. Consolidare realocari'!D22</f>
        <v>0</v>
      </c>
      <c r="D23" s="74">
        <f>'2. Buget initial'!D22+'4. Consolidare realocari'!E22</f>
        <v>0</v>
      </c>
      <c r="E23" s="74">
        <f>'2. Buget initial'!E22+'4. Consolidare realocari'!F22</f>
        <v>0</v>
      </c>
      <c r="F23" s="78"/>
    </row>
    <row r="24" spans="2:6" ht="15">
      <c r="B24" s="49" t="str">
        <f>Liste!A14</f>
        <v>5.4. Costuri evenimente</v>
      </c>
      <c r="C24" s="74">
        <f>'2. Buget initial'!C23+'4. Consolidare realocari'!D23</f>
        <v>0</v>
      </c>
      <c r="D24" s="74">
        <f>'2. Buget initial'!D23+'4. Consolidare realocari'!E23</f>
        <v>0</v>
      </c>
      <c r="E24" s="74">
        <f>'2. Buget initial'!E23+'4. Consolidare realocari'!F23</f>
        <v>0</v>
      </c>
      <c r="F24" s="78"/>
    </row>
    <row r="25" spans="2:6" ht="15">
      <c r="B25" s="138" t="str">
        <f>Liste!A15</f>
        <v>5.5. Promovare</v>
      </c>
      <c r="C25" s="135">
        <f>'2. Buget initial'!C24+'4. Consolidare realocari'!D24</f>
        <v>0</v>
      </c>
      <c r="D25" s="135">
        <f>'2. Buget initial'!D24+'4. Consolidare realocari'!E24</f>
        <v>0</v>
      </c>
      <c r="E25" s="135">
        <f>'2. Buget initial'!E24+'4. Consolidare realocari'!F24</f>
        <v>0</v>
      </c>
      <c r="F25" s="141"/>
    </row>
    <row r="26" spans="2:6" ht="15.75" thickBot="1">
      <c r="B26" s="128" t="str">
        <f>Liste!A16</f>
        <v>5.6 Alte servicii subcontractate</v>
      </c>
      <c r="C26" s="135">
        <f>'2. Buget initial'!C25+'4. Consolidare realocari'!D25</f>
        <v>0</v>
      </c>
      <c r="D26" s="135">
        <f>'2. Buget initial'!D25+'4. Consolidare realocari'!E25</f>
        <v>0</v>
      </c>
      <c r="E26" s="135">
        <f>'2. Buget initial'!E25+'4. Consolidare realocari'!F25</f>
        <v>0</v>
      </c>
      <c r="F26" s="140"/>
    </row>
    <row r="27" spans="1:6" ht="15">
      <c r="A27" s="3" t="s">
        <v>30</v>
      </c>
      <c r="B27" s="46" t="str">
        <f>Liste!B17</f>
        <v>Cap. 6. Alte costuri directe</v>
      </c>
      <c r="C27" s="84">
        <f>SUM(C28:C30)</f>
        <v>0</v>
      </c>
      <c r="D27" s="84">
        <f>SUM(D28:D30)</f>
        <v>0</v>
      </c>
      <c r="E27" s="102"/>
      <c r="F27" s="102"/>
    </row>
    <row r="28" spans="2:6" ht="15">
      <c r="B28" s="49" t="str">
        <f>Liste!A17</f>
        <v>6.1. Chirii</v>
      </c>
      <c r="C28" s="74">
        <f>'2. Buget initial'!C27+'4. Consolidare realocari'!D27</f>
        <v>0</v>
      </c>
      <c r="D28" s="74">
        <f>'2. Buget initial'!D27+'4. Consolidare realocari'!E27</f>
        <v>0</v>
      </c>
      <c r="E28" s="78"/>
      <c r="F28" s="78"/>
    </row>
    <row r="29" spans="2:6" ht="30">
      <c r="B29" s="138" t="str">
        <f>Liste!A18</f>
        <v>6.2. Consumabile necesare derularii activitatii proiectului</v>
      </c>
      <c r="C29" s="135">
        <f>'2. Buget initial'!C28+'4. Consolidare realocari'!D28</f>
        <v>0</v>
      </c>
      <c r="D29" s="135">
        <f>'2. Buget initial'!D28+'4. Consolidare realocari'!E28</f>
        <v>0</v>
      </c>
      <c r="E29" s="141"/>
      <c r="F29" s="141"/>
    </row>
    <row r="30" spans="2:6" ht="15.75" thickBot="1">
      <c r="B30" s="128" t="str">
        <f>Liste!A19</f>
        <v>6.3 Alte costuri directe</v>
      </c>
      <c r="C30" s="135">
        <f>'2. Buget initial'!C29+'4. Consolidare realocari'!D29</f>
        <v>0</v>
      </c>
      <c r="D30" s="135">
        <f>'2. Buget initial'!D29+'4. Consolidare realocari'!E29</f>
        <v>0</v>
      </c>
      <c r="E30" s="142"/>
      <c r="F30" s="142"/>
    </row>
    <row r="31" spans="2:6" ht="15.75" thickBot="1">
      <c r="B31" s="57" t="str">
        <f>Liste!B20</f>
        <v>Cap. 7. Cheltuieli neprevazute</v>
      </c>
      <c r="C31" s="90">
        <f>'2. Buget initial'!C30+'4. Consolidare realocari'!D30</f>
        <v>0</v>
      </c>
      <c r="D31" s="90">
        <f>'2. Buget initial'!D30+'4. Consolidare realocari'!E30</f>
        <v>0</v>
      </c>
      <c r="E31" s="93"/>
      <c r="F31" s="103"/>
    </row>
    <row r="32" spans="2:6" ht="15.75" thickBot="1">
      <c r="B32" s="57" t="s">
        <v>113</v>
      </c>
      <c r="C32" s="90">
        <f>SUM(C31+C27+C20+C17+C13+C10+C7)</f>
        <v>0</v>
      </c>
      <c r="D32" s="90">
        <f>SUM(D31+D27+D20+D17+D13+D10+D7)</f>
        <v>0</v>
      </c>
      <c r="E32" s="90">
        <f>E20+E18</f>
        <v>0</v>
      </c>
      <c r="F32" s="90">
        <f>SUM(F31+F27+F20+F17+F13+F10+F7)</f>
        <v>0</v>
      </c>
    </row>
    <row r="33" spans="2:6" ht="15.75" thickBot="1">
      <c r="B33" s="57" t="str">
        <f>Liste!B21</f>
        <v>Cap. 8. Costuri indirecte</v>
      </c>
      <c r="C33" s="90">
        <f>'2. Buget initial'!C32+'4. Consolidare realocari'!D32</f>
        <v>0</v>
      </c>
      <c r="D33" s="90">
        <f>'2. Buget initial'!D32+'4. Consolidare realocari'!E32</f>
        <v>0</v>
      </c>
      <c r="E33" s="93"/>
      <c r="F33" s="103"/>
    </row>
    <row r="34" spans="2:6" ht="15.75" thickBot="1">
      <c r="B34" s="61" t="s">
        <v>114</v>
      </c>
      <c r="C34" s="98">
        <f>C32+C33</f>
        <v>0</v>
      </c>
      <c r="D34" s="98">
        <f>D32+D33</f>
        <v>0</v>
      </c>
      <c r="E34" s="98">
        <f>E32+E33</f>
        <v>0</v>
      </c>
      <c r="F34" s="98">
        <f>F32+F33</f>
        <v>0</v>
      </c>
    </row>
  </sheetData>
  <sheetProtection password="CA05" sheet="1"/>
  <mergeCells count="5">
    <mergeCell ref="C1:F1"/>
    <mergeCell ref="C2:F2"/>
    <mergeCell ref="C3:F3"/>
    <mergeCell ref="B4:F4"/>
    <mergeCell ref="B5:F5"/>
  </mergeCells>
  <printOptions/>
  <pageMargins left="0.47" right="0.2755905511811024" top="0.7480314960629921" bottom="0.7480314960629921" header="0.31496062992125984" footer="0.31496062992125984"/>
  <pageSetup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dimension ref="A1:E10"/>
  <sheetViews>
    <sheetView zoomScalePageLayoutView="0" workbookViewId="0" topLeftCell="A1">
      <selection activeCell="C7" sqref="C7"/>
    </sheetView>
  </sheetViews>
  <sheetFormatPr defaultColWidth="9.140625" defaultRowHeight="15"/>
  <cols>
    <col min="1" max="1" width="42.140625" style="3" bestFit="1" customWidth="1"/>
    <col min="2" max="3" width="30.7109375" style="20" customWidth="1"/>
    <col min="4" max="4" width="20.7109375" style="3" customWidth="1"/>
    <col min="5" max="5" width="20.7109375" style="26" customWidth="1"/>
    <col min="6" max="6" width="9.140625" style="26" customWidth="1"/>
    <col min="7" max="16384" width="9.140625" style="3" customWidth="1"/>
  </cols>
  <sheetData>
    <row r="1" spans="1:4" ht="30" customHeight="1">
      <c r="A1" s="40" t="s">
        <v>10</v>
      </c>
      <c r="B1" s="153" t="str">
        <f>IF('1. Informatii generale'!B1=0,"Completati informatiile solicitate in foaia de lucru INFORMATII GENERALE",'1. Informatii generale'!B1)</f>
        <v>Completati informatiile solicitate in foaia de lucru INFORMATII GENERALE</v>
      </c>
      <c r="C1" s="153"/>
      <c r="D1" s="154"/>
    </row>
    <row r="2" spans="1:4" ht="30" customHeight="1">
      <c r="A2" s="41" t="s">
        <v>11</v>
      </c>
      <c r="B2" s="155" t="str">
        <f>IF('1. Informatii generale'!B2=0,"Completati informatiile solicitate in foaia de lucru INFORMATII GENERALE",'1. Informatii generale'!B2)</f>
        <v>Completati informatiile solicitate in foaia de lucru INFORMATII GENERALE</v>
      </c>
      <c r="C2" s="155"/>
      <c r="D2" s="156"/>
    </row>
    <row r="3" spans="1:4" ht="30" customHeight="1" thickBot="1">
      <c r="A3" s="42" t="s">
        <v>12</v>
      </c>
      <c r="B3" s="157" t="str">
        <f>IF('1. Informatii generale'!B3=0,"Completati informatiile solicitate in foaia de lucru INFORMATII GENERALE",'1. Informatii generale'!B3)</f>
        <v>Completati informatiile solicitate in foaia de lucru INFORMATII GENERALE</v>
      </c>
      <c r="C3" s="157"/>
      <c r="D3" s="158"/>
    </row>
    <row r="4" spans="1:4" ht="30.75" customHeight="1" thickBot="1">
      <c r="A4" s="182" t="s">
        <v>54</v>
      </c>
      <c r="B4" s="183"/>
      <c r="C4" s="184"/>
      <c r="D4" s="26"/>
    </row>
    <row r="5" spans="1:4" ht="30">
      <c r="A5" s="79" t="s">
        <v>51</v>
      </c>
      <c r="B5" s="80" t="s">
        <v>52</v>
      </c>
      <c r="C5" s="81" t="s">
        <v>53</v>
      </c>
      <c r="D5" s="33"/>
    </row>
    <row r="6" spans="1:3" ht="15">
      <c r="A6" s="104" t="s">
        <v>55</v>
      </c>
      <c r="B6" s="30">
        <f>ROUND(B10-B7,2)</f>
        <v>0</v>
      </c>
      <c r="C6" s="105">
        <f>IF(B10=0,0,ROUND(B6/B10,4))</f>
        <v>0</v>
      </c>
    </row>
    <row r="7" spans="1:3" ht="15">
      <c r="A7" s="104" t="s">
        <v>56</v>
      </c>
      <c r="B7" s="31">
        <f>ROUND(SUM(B8:B9),2)</f>
        <v>0</v>
      </c>
      <c r="C7" s="105">
        <f>IF(B10=0,0,100%-C6)</f>
        <v>0</v>
      </c>
    </row>
    <row r="8" spans="1:3" ht="15">
      <c r="A8" s="106" t="s">
        <v>57</v>
      </c>
      <c r="B8" s="124"/>
      <c r="C8" s="107"/>
    </row>
    <row r="9" spans="1:3" ht="15">
      <c r="A9" s="108" t="s">
        <v>58</v>
      </c>
      <c r="B9" s="32">
        <f>'5. Buget modificat'!F34</f>
        <v>0</v>
      </c>
      <c r="C9" s="109">
        <f>IF(B7=0,0,ROUND(B9/B7,4))</f>
        <v>0</v>
      </c>
    </row>
    <row r="10" spans="1:5" ht="15.75" thickBot="1">
      <c r="A10" s="110" t="s">
        <v>59</v>
      </c>
      <c r="B10" s="111">
        <f>ROUND('5. Buget modificat'!C34,2)</f>
        <v>0</v>
      </c>
      <c r="C10" s="112">
        <f>C6+C7</f>
        <v>0</v>
      </c>
      <c r="E10" s="35">
        <f>B10-'5. Buget modificat'!C34</f>
        <v>0</v>
      </c>
    </row>
  </sheetData>
  <sheetProtection password="CA05" sheet="1"/>
  <mergeCells count="4">
    <mergeCell ref="B1:D1"/>
    <mergeCell ref="B2:D2"/>
    <mergeCell ref="B3:D3"/>
    <mergeCell ref="A4:C4"/>
  </mergeCells>
  <printOptions/>
  <pageMargins left="0.31496062992125984" right="0.2755905511811024" top="0.7480314960629921" bottom="0.7480314960629921" header="0.31496062992125984" footer="0.31496062992125984"/>
  <pageSetup horizontalDpi="600" verticalDpi="600" orientation="portrait" paperSize="9" scale="78" r:id="rId1"/>
</worksheet>
</file>

<file path=xl/worksheets/sheet8.xml><?xml version="1.0" encoding="utf-8"?>
<worksheet xmlns="http://schemas.openxmlformats.org/spreadsheetml/2006/main" xmlns:r="http://schemas.openxmlformats.org/officeDocument/2006/relationships">
  <dimension ref="A1:G22"/>
  <sheetViews>
    <sheetView zoomScale="80" zoomScaleNormal="80" zoomScalePageLayoutView="0" workbookViewId="0" topLeftCell="A1">
      <pane ySplit="3" topLeftCell="A7" activePane="bottomLeft" state="frozen"/>
      <selection pane="topLeft" activeCell="A1" sqref="A1"/>
      <selection pane="bottomLeft" activeCell="G15" sqref="G15:G16"/>
    </sheetView>
  </sheetViews>
  <sheetFormatPr defaultColWidth="9.140625" defaultRowHeight="15"/>
  <cols>
    <col min="1" max="1" width="23.57421875" style="3" bestFit="1" customWidth="1"/>
    <col min="2" max="2" width="25.7109375" style="3" customWidth="1"/>
    <col min="3" max="3" width="60.7109375" style="20" customWidth="1"/>
    <col min="4" max="6" width="25.7109375" style="3" customWidth="1"/>
    <col min="7" max="7" width="45.7109375" style="3" customWidth="1"/>
    <col min="8" max="16384" width="9.140625" style="3" customWidth="1"/>
  </cols>
  <sheetData>
    <row r="1" spans="1:6" ht="15" customHeight="1">
      <c r="A1" s="40" t="s">
        <v>10</v>
      </c>
      <c r="B1" s="153" t="str">
        <f>IF('1. Informatii generale'!B1=0,"Completati informatiile solicitate in foaia de lucru INFORMATII GENERALE",'1. Informatii generale'!B1)</f>
        <v>Completati informatiile solicitate in foaia de lucru INFORMATII GENERALE</v>
      </c>
      <c r="C1" s="153"/>
      <c r="D1" s="153"/>
      <c r="E1" s="153"/>
      <c r="F1" s="154"/>
    </row>
    <row r="2" spans="1:6" ht="15">
      <c r="A2" s="41" t="s">
        <v>11</v>
      </c>
      <c r="B2" s="155" t="str">
        <f>IF('1. Informatii generale'!B2=0,"Completati informatiile solicitate in foaia de lucru INFORMATII GENERALE",'1. Informatii generale'!B2)</f>
        <v>Completati informatiile solicitate in foaia de lucru INFORMATII GENERALE</v>
      </c>
      <c r="C2" s="155"/>
      <c r="D2" s="155"/>
      <c r="E2" s="155"/>
      <c r="F2" s="156"/>
    </row>
    <row r="3" spans="1:6" ht="15.75" thickBot="1">
      <c r="A3" s="42" t="s">
        <v>12</v>
      </c>
      <c r="B3" s="157" t="str">
        <f>IF('1. Informatii generale'!B3=0,"Completati informatiile solicitate in foaia de lucru INFORMATII GENERALE",'1. Informatii generale'!B3)</f>
        <v>Completati informatiile solicitate in foaia de lucru INFORMATII GENERALE</v>
      </c>
      <c r="C3" s="157"/>
      <c r="D3" s="157"/>
      <c r="E3" s="157"/>
      <c r="F3" s="158"/>
    </row>
    <row r="4" ht="15.75" thickBot="1"/>
    <row r="5" spans="1:7" ht="30">
      <c r="A5" s="113" t="s">
        <v>41</v>
      </c>
      <c r="B5" s="114" t="s">
        <v>42</v>
      </c>
      <c r="C5" s="114" t="s">
        <v>14</v>
      </c>
      <c r="D5" s="114" t="s">
        <v>43</v>
      </c>
      <c r="E5" s="114" t="s">
        <v>44</v>
      </c>
      <c r="F5" s="114" t="s">
        <v>45</v>
      </c>
      <c r="G5" s="115" t="s">
        <v>46</v>
      </c>
    </row>
    <row r="6" spans="1:7" ht="48" customHeight="1">
      <c r="A6" s="116">
        <v>1</v>
      </c>
      <c r="B6" s="27" t="str">
        <f>'4. Consolidare realocari'!B22</f>
        <v>5.3. Costuri audit</v>
      </c>
      <c r="C6" s="27" t="s">
        <v>47</v>
      </c>
      <c r="D6" s="28">
        <f>'5. Buget modificat'!C23</f>
        <v>0</v>
      </c>
      <c r="E6" s="28">
        <f>'5. Buget modificat'!C34</f>
        <v>0</v>
      </c>
      <c r="F6" s="29">
        <f>IF(E6=0,0,ROUND(D6/E6,4))</f>
        <v>0</v>
      </c>
      <c r="G6" s="117" t="str">
        <f>IF(F6&lt;=3.5%,"Nu depasiti suma maxima admisa.","Depasiti suma maxima admisa.")</f>
        <v>Nu depasiti suma maxima admisa.</v>
      </c>
    </row>
    <row r="7" spans="1:7" ht="45">
      <c r="A7" s="116">
        <v>2</v>
      </c>
      <c r="B7" s="27" t="str">
        <f>'4. Consolidare realocari'!B16</f>
        <v>Cap. 4. Lucrari de reabilitare</v>
      </c>
      <c r="C7" s="27" t="s">
        <v>122</v>
      </c>
      <c r="D7" s="28">
        <f>'5. Buget modificat'!C17</f>
        <v>0</v>
      </c>
      <c r="E7" s="28">
        <f>'5. Buget modificat'!C32</f>
        <v>0</v>
      </c>
      <c r="F7" s="29">
        <f>IF(E7=0,0,ROUND(D7/E7,4))</f>
        <v>0</v>
      </c>
      <c r="G7" s="117" t="str">
        <f>IF(F7&lt;=50%,"Nu depasiti suma maxima admisa.","Depasiti suma maxima admisa.")</f>
        <v>Nu depasiti suma maxima admisa.</v>
      </c>
    </row>
    <row r="8" spans="1:7" ht="50.25" customHeight="1">
      <c r="A8" s="116">
        <v>3</v>
      </c>
      <c r="B8" s="27" t="str">
        <f>'4. Consolidare realocari'!B30</f>
        <v>Cap. 7. Cheltuieli neprevazute</v>
      </c>
      <c r="C8" s="27" t="s">
        <v>121</v>
      </c>
      <c r="D8" s="28">
        <f>'5. Buget modificat'!C31</f>
        <v>0</v>
      </c>
      <c r="E8" s="28">
        <f>'5. Buget modificat'!C32</f>
        <v>0</v>
      </c>
      <c r="F8" s="29">
        <f>IF(E8=0,0,ROUND(D8/E8,4))</f>
        <v>0</v>
      </c>
      <c r="G8" s="117" t="str">
        <f>IF(F8&lt;=5%,"Nu depasiti suma maxima admisa.","Depasiti suma maxima admisa.")</f>
        <v>Nu depasiti suma maxima admisa.</v>
      </c>
    </row>
    <row r="9" spans="1:7" ht="15">
      <c r="A9" s="116">
        <v>4</v>
      </c>
      <c r="B9" s="27" t="str">
        <f>'4. Consolidare realocari'!B32</f>
        <v>Cap. 8. Costuri indirecte</v>
      </c>
      <c r="C9" s="27">
        <f>'1. Informatii generale'!B5</f>
        <v>0</v>
      </c>
      <c r="D9" s="28">
        <f>'5. Buget modificat'!C33</f>
        <v>0</v>
      </c>
      <c r="E9" s="28">
        <f>'5. Buget modificat'!C32-'5. Buget modificat'!E32</f>
        <v>0</v>
      </c>
      <c r="F9" s="123">
        <f>IF(E9=0,0,ROUND(D9/E9,4))</f>
        <v>0</v>
      </c>
      <c r="G9" s="117" t="str">
        <f>IF(C9=Liste!C3,IF(F9&lt;=15%,"Nu depasiti suma maxima admisa.","Depasiti suma maxima admisa."),IF(F9&lt;=15%,"OK","Procentul de costuri inderecte este ridicat. Va rugam justificati acest procent."))</f>
        <v>OK</v>
      </c>
    </row>
    <row r="10" spans="1:7" ht="210">
      <c r="A10" s="116">
        <v>5</v>
      </c>
      <c r="B10" s="27" t="s">
        <v>49</v>
      </c>
      <c r="C10" s="27" t="s">
        <v>48</v>
      </c>
      <c r="D10" s="28">
        <f>'5. Buget modificat'!D34</f>
        <v>0</v>
      </c>
      <c r="E10" s="28">
        <f>'5. Buget modificat'!C34</f>
        <v>0</v>
      </c>
      <c r="F10" s="29">
        <f>IF(E10=0,0,ROUND(D10/E10,4))</f>
        <v>0</v>
      </c>
      <c r="G10" s="117" t="str">
        <f>IF(F10&lt;=20%,"Nu depasiti suma maxima admisa.","Depasiti suma maxima admisa.")</f>
        <v>Nu depasiti suma maxima admisa.</v>
      </c>
    </row>
    <row r="11" spans="1:7" ht="30.75" customHeight="1">
      <c r="A11" s="185">
        <v>6</v>
      </c>
      <c r="B11" s="187" t="s">
        <v>61</v>
      </c>
      <c r="C11" s="187" t="s">
        <v>120</v>
      </c>
      <c r="D11" s="34">
        <f>'2. Buget initial'!C33</f>
        <v>0</v>
      </c>
      <c r="E11" s="34">
        <f>'5. Buget modificat'!C34</f>
        <v>0</v>
      </c>
      <c r="F11" s="122">
        <f>D11-E11</f>
        <v>0</v>
      </c>
      <c r="G11" s="191" t="str">
        <f>IF(F11=0,"Nu se modifica bugetul total al proiectului","Nu se respecta bugetul maxim admis prin contractul de finantare.")</f>
        <v>Nu se modifica bugetul total al proiectului</v>
      </c>
    </row>
    <row r="12" spans="1:7" ht="15">
      <c r="A12" s="186"/>
      <c r="B12" s="188"/>
      <c r="C12" s="188"/>
      <c r="D12" s="119" t="s">
        <v>62</v>
      </c>
      <c r="E12" s="119" t="s">
        <v>38</v>
      </c>
      <c r="F12" s="119" t="s">
        <v>70</v>
      </c>
      <c r="G12" s="192"/>
    </row>
    <row r="13" spans="1:7" ht="24.75" customHeight="1">
      <c r="A13" s="185">
        <v>7</v>
      </c>
      <c r="B13" s="187" t="s">
        <v>118</v>
      </c>
      <c r="C13" s="189"/>
      <c r="D13" s="34">
        <f>'2. Buget initial'!C30</f>
        <v>0</v>
      </c>
      <c r="E13" s="34">
        <f>'5. Buget modificat'!C31</f>
        <v>0</v>
      </c>
      <c r="F13" s="122">
        <f>D13-E13</f>
        <v>0</v>
      </c>
      <c r="G13" s="191" t="str">
        <f>IF(F13=0,"Nu se modifica bugetul Cap. 7 Cheltuieli neprevazute.","Se modifica bugetul Cap. 7 Cheltuieli neprevazute. Trebuie sa intocmiti un act aditional.")</f>
        <v>Nu se modifica bugetul Cap. 7 Cheltuieli neprevazute.</v>
      </c>
    </row>
    <row r="14" spans="1:7" ht="20.25" customHeight="1">
      <c r="A14" s="186"/>
      <c r="B14" s="188"/>
      <c r="C14" s="190"/>
      <c r="D14" s="119" t="s">
        <v>123</v>
      </c>
      <c r="E14" s="119" t="s">
        <v>124</v>
      </c>
      <c r="F14" s="119" t="s">
        <v>125</v>
      </c>
      <c r="G14" s="192"/>
    </row>
    <row r="15" spans="1:7" ht="21" customHeight="1">
      <c r="A15" s="185">
        <v>8</v>
      </c>
      <c r="B15" s="187" t="s">
        <v>119</v>
      </c>
      <c r="C15" s="189"/>
      <c r="D15" s="34">
        <f>'2. Buget initial'!C32</f>
        <v>0</v>
      </c>
      <c r="E15" s="34">
        <f>'5. Buget modificat'!C33</f>
        <v>0</v>
      </c>
      <c r="F15" s="122">
        <f>D15-E15</f>
        <v>0</v>
      </c>
      <c r="G15" s="191" t="str">
        <f>IF(F15=0,"Nu se modifica bugetul Cap. 8 Costuri indirecte.",IF(E15&gt;D15,"Depasiti suma maxima admis prin contractul de finantare.","Atentie, se modifica bugetul Cap. 8 Costuri indirecte."))</f>
        <v>Nu se modifica bugetul Cap. 8 Costuri indirecte.</v>
      </c>
    </row>
    <row r="16" spans="1:7" ht="30" customHeight="1">
      <c r="A16" s="186"/>
      <c r="B16" s="188"/>
      <c r="C16" s="190"/>
      <c r="D16" s="119" t="s">
        <v>71</v>
      </c>
      <c r="E16" s="119" t="s">
        <v>72</v>
      </c>
      <c r="F16" s="121" t="s">
        <v>73</v>
      </c>
      <c r="G16" s="192"/>
    </row>
    <row r="17" spans="1:7" ht="39.75" customHeight="1">
      <c r="A17" s="185">
        <v>9</v>
      </c>
      <c r="B17" s="187" t="s">
        <v>74</v>
      </c>
      <c r="C17" s="189"/>
      <c r="D17" s="34">
        <f>'2. Buget initial'!D33</f>
        <v>0</v>
      </c>
      <c r="E17" s="34">
        <f>'5. Buget modificat'!D34</f>
        <v>0</v>
      </c>
      <c r="F17" s="120">
        <f>D17-E17</f>
        <v>0</v>
      </c>
      <c r="G17" s="191" t="str">
        <f>IF(F17&lt;0,"Fata de bugetul initial cresteti costurile de dezvoltarea organizationala. Trebuie sa intocmiti un act aditional.","OK.")</f>
        <v>OK.</v>
      </c>
    </row>
    <row r="18" spans="1:7" ht="39.75" customHeight="1">
      <c r="A18" s="186"/>
      <c r="B18" s="188"/>
      <c r="C18" s="190"/>
      <c r="D18" s="119" t="s">
        <v>76</v>
      </c>
      <c r="E18" s="119" t="s">
        <v>78</v>
      </c>
      <c r="F18" s="119" t="s">
        <v>77</v>
      </c>
      <c r="G18" s="192"/>
    </row>
    <row r="19" spans="1:7" ht="30" customHeight="1">
      <c r="A19" s="185">
        <v>10</v>
      </c>
      <c r="B19" s="187" t="s">
        <v>82</v>
      </c>
      <c r="C19" s="189"/>
      <c r="D19" s="125">
        <f>'1. Informatii generale'!B6</f>
        <v>0</v>
      </c>
      <c r="E19" s="125">
        <f>'6. Surse de finantare'!C6</f>
        <v>0</v>
      </c>
      <c r="F19" s="126">
        <f>D19-E19</f>
        <v>0</v>
      </c>
      <c r="G19" s="191" t="str">
        <f>IF(F19&lt;&gt;0,"S-a modificat procentul finantarii acordate in total costuri eligibile. Acest lucru nu este permis. Va rugam revizuiti modificarile pe care doriti sa le faceti in buget.","OK.")</f>
        <v>OK.</v>
      </c>
    </row>
    <row r="20" spans="1:7" ht="30" customHeight="1">
      <c r="A20" s="186"/>
      <c r="B20" s="188"/>
      <c r="C20" s="190"/>
      <c r="D20" s="119" t="s">
        <v>79</v>
      </c>
      <c r="E20" s="119" t="s">
        <v>80</v>
      </c>
      <c r="F20" s="119" t="s">
        <v>81</v>
      </c>
      <c r="G20" s="192"/>
    </row>
    <row r="21" spans="1:7" ht="30" customHeight="1">
      <c r="A21" s="185">
        <v>11</v>
      </c>
      <c r="B21" s="187" t="s">
        <v>83</v>
      </c>
      <c r="C21" s="189"/>
      <c r="D21" s="125">
        <f>IF('1. Informatii generale'!B6=0,0,100%-'1. Informatii generale'!B6)</f>
        <v>0</v>
      </c>
      <c r="E21" s="125">
        <f>'6. Surse de finantare'!C7</f>
        <v>0</v>
      </c>
      <c r="F21" s="126">
        <f>D21-E21</f>
        <v>0</v>
      </c>
      <c r="G21" s="191" t="str">
        <f>IF(F21&lt;&gt;0,"S-a modificat procentul cofinantarii asumate in total costuri eligibile. Acest lucru nu este permis. Va rugam revizuiti modificarile pe care doriti sa le faceti in buget.","OK.")</f>
        <v>OK.</v>
      </c>
    </row>
    <row r="22" spans="1:7" ht="30" customHeight="1" thickBot="1">
      <c r="A22" s="193"/>
      <c r="B22" s="194"/>
      <c r="C22" s="195"/>
      <c r="D22" s="144" t="s">
        <v>79</v>
      </c>
      <c r="E22" s="144" t="s">
        <v>80</v>
      </c>
      <c r="F22" s="144" t="s">
        <v>81</v>
      </c>
      <c r="G22" s="196"/>
    </row>
  </sheetData>
  <sheetProtection/>
  <mergeCells count="27">
    <mergeCell ref="G17:G18"/>
    <mergeCell ref="G11:G12"/>
    <mergeCell ref="A13:A14"/>
    <mergeCell ref="B13:B14"/>
    <mergeCell ref="C13:C14"/>
    <mergeCell ref="G13:G14"/>
    <mergeCell ref="A15:A16"/>
    <mergeCell ref="C15:C16"/>
    <mergeCell ref="G15:G16"/>
    <mergeCell ref="B1:F1"/>
    <mergeCell ref="B2:F2"/>
    <mergeCell ref="B3:F3"/>
    <mergeCell ref="A17:A18"/>
    <mergeCell ref="B17:B18"/>
    <mergeCell ref="C17:C18"/>
    <mergeCell ref="A11:A12"/>
    <mergeCell ref="B11:B12"/>
    <mergeCell ref="C11:C12"/>
    <mergeCell ref="B15:B16"/>
    <mergeCell ref="A19:A20"/>
    <mergeCell ref="B19:B20"/>
    <mergeCell ref="C19:C20"/>
    <mergeCell ref="G19:G20"/>
    <mergeCell ref="A21:A22"/>
    <mergeCell ref="B21:B22"/>
    <mergeCell ref="C21:C22"/>
    <mergeCell ref="G21:G22"/>
  </mergeCells>
  <conditionalFormatting sqref="F6">
    <cfRule type="cellIs" priority="17" dxfId="11" operator="greaterThan" stopIfTrue="1">
      <formula>0.035</formula>
    </cfRule>
  </conditionalFormatting>
  <conditionalFormatting sqref="F7">
    <cfRule type="cellIs" priority="16" dxfId="11" operator="greaterThan" stopIfTrue="1">
      <formula>0.5</formula>
    </cfRule>
  </conditionalFormatting>
  <conditionalFormatting sqref="F8">
    <cfRule type="cellIs" priority="15" dxfId="11" operator="greaterThan" stopIfTrue="1">
      <formula>0.05</formula>
    </cfRule>
  </conditionalFormatting>
  <conditionalFormatting sqref="F9">
    <cfRule type="cellIs" priority="14" dxfId="11" operator="greaterThan" stopIfTrue="1">
      <formula>0.15</formula>
    </cfRule>
  </conditionalFormatting>
  <conditionalFormatting sqref="F10">
    <cfRule type="cellIs" priority="13" dxfId="11" operator="greaterThan" stopIfTrue="1">
      <formula>0.2</formula>
    </cfRule>
  </conditionalFormatting>
  <conditionalFormatting sqref="F11">
    <cfRule type="cellIs" priority="7" dxfId="11" operator="notEqual" stopIfTrue="1">
      <formula>0</formula>
    </cfRule>
  </conditionalFormatting>
  <conditionalFormatting sqref="F13">
    <cfRule type="cellIs" priority="6" dxfId="11" operator="notEqual" stopIfTrue="1">
      <formula>0</formula>
    </cfRule>
  </conditionalFormatting>
  <conditionalFormatting sqref="F15">
    <cfRule type="cellIs" priority="5" dxfId="11" operator="notEqual" stopIfTrue="1">
      <formula>0</formula>
    </cfRule>
  </conditionalFormatting>
  <conditionalFormatting sqref="F19">
    <cfRule type="cellIs" priority="3" dxfId="11" operator="notEqual" stopIfTrue="1">
      <formula>0</formula>
    </cfRule>
  </conditionalFormatting>
  <conditionalFormatting sqref="F21">
    <cfRule type="cellIs" priority="2" dxfId="11" operator="notEqual" stopIfTrue="1">
      <formula>0</formula>
    </cfRule>
  </conditionalFormatting>
  <conditionalFormatting sqref="F17">
    <cfRule type="cellIs" priority="1" dxfId="12" operator="notEqual" stopIfTrue="1">
      <formula>0</formula>
    </cfRule>
  </conditionalFormatting>
  <printOptions/>
  <pageMargins left="0.7" right="0.7" top="0.75" bottom="0.75" header="0.3" footer="0.3"/>
  <pageSetup horizontalDpi="600" verticalDpi="600" orientation="landscape" paperSize="9" scale="51" r:id="rId1"/>
</worksheet>
</file>

<file path=xl/worksheets/sheet9.xml><?xml version="1.0" encoding="utf-8"?>
<worksheet xmlns="http://schemas.openxmlformats.org/spreadsheetml/2006/main" xmlns:r="http://schemas.openxmlformats.org/officeDocument/2006/relationships">
  <dimension ref="A1:D21"/>
  <sheetViews>
    <sheetView zoomScalePageLayoutView="0" workbookViewId="0" topLeftCell="A1">
      <pane ySplit="1" topLeftCell="A2" activePane="bottomLeft" state="frozen"/>
      <selection pane="topLeft" activeCell="A1" sqref="A1"/>
      <selection pane="bottomLeft" activeCell="A23" sqref="A23"/>
    </sheetView>
  </sheetViews>
  <sheetFormatPr defaultColWidth="9.140625" defaultRowHeight="15"/>
  <cols>
    <col min="1" max="1" width="67.421875" style="1" bestFit="1" customWidth="1"/>
    <col min="2" max="2" width="40.00390625" style="1" bestFit="1" customWidth="1"/>
    <col min="3" max="3" width="72.8515625" style="1" bestFit="1" customWidth="1"/>
    <col min="4" max="4" width="68.8515625" style="7" customWidth="1"/>
    <col min="5" max="16384" width="9.140625" style="1" customWidth="1"/>
  </cols>
  <sheetData>
    <row r="1" spans="1:4" s="2" customFormat="1" ht="15">
      <c r="A1" s="4" t="s">
        <v>5</v>
      </c>
      <c r="B1" s="5" t="s">
        <v>6</v>
      </c>
      <c r="C1" s="13" t="s">
        <v>4</v>
      </c>
      <c r="D1" s="16" t="s">
        <v>8</v>
      </c>
    </row>
    <row r="2" spans="1:4" ht="15">
      <c r="A2" s="8" t="s">
        <v>90</v>
      </c>
      <c r="B2" s="9" t="s">
        <v>89</v>
      </c>
      <c r="C2" s="14" t="s">
        <v>0</v>
      </c>
      <c r="D2" s="18" t="s">
        <v>15</v>
      </c>
    </row>
    <row r="3" spans="1:4" ht="15.75" thickBot="1">
      <c r="A3" s="8" t="s">
        <v>91</v>
      </c>
      <c r="B3" s="9" t="s">
        <v>89</v>
      </c>
      <c r="C3" s="15" t="s">
        <v>9</v>
      </c>
      <c r="D3" s="17" t="s">
        <v>7</v>
      </c>
    </row>
    <row r="4" spans="1:4" ht="15">
      <c r="A4" s="8" t="s">
        <v>92</v>
      </c>
      <c r="B4" s="10" t="s">
        <v>28</v>
      </c>
      <c r="D4" s="18" t="s">
        <v>16</v>
      </c>
    </row>
    <row r="5" spans="1:4" ht="15">
      <c r="A5" s="8" t="s">
        <v>93</v>
      </c>
      <c r="B5" s="10" t="s">
        <v>28</v>
      </c>
      <c r="D5" s="18" t="s">
        <v>17</v>
      </c>
    </row>
    <row r="6" spans="1:4" ht="15">
      <c r="A6" s="8" t="s">
        <v>95</v>
      </c>
      <c r="B6" s="10" t="s">
        <v>94</v>
      </c>
      <c r="D6" s="18" t="s">
        <v>18</v>
      </c>
    </row>
    <row r="7" spans="1:4" ht="15">
      <c r="A7" s="8" t="s">
        <v>96</v>
      </c>
      <c r="B7" s="10" t="s">
        <v>94</v>
      </c>
      <c r="D7" s="18" t="s">
        <v>19</v>
      </c>
    </row>
    <row r="8" spans="1:4" ht="15">
      <c r="A8" s="8" t="s">
        <v>97</v>
      </c>
      <c r="B8" s="10" t="s">
        <v>94</v>
      </c>
      <c r="D8" s="18" t="s">
        <v>20</v>
      </c>
    </row>
    <row r="9" spans="1:4" ht="30">
      <c r="A9" s="8" t="s">
        <v>99</v>
      </c>
      <c r="B9" s="10" t="s">
        <v>98</v>
      </c>
      <c r="D9" s="18" t="s">
        <v>21</v>
      </c>
    </row>
    <row r="10" spans="1:4" ht="45">
      <c r="A10" s="8" t="s">
        <v>100</v>
      </c>
      <c r="B10" s="10" t="s">
        <v>98</v>
      </c>
      <c r="D10" s="18" t="s">
        <v>22</v>
      </c>
    </row>
    <row r="11" spans="1:4" ht="45.75" thickBot="1">
      <c r="A11" s="8" t="s">
        <v>102</v>
      </c>
      <c r="B11" s="10" t="s">
        <v>101</v>
      </c>
      <c r="D11" s="19" t="s">
        <v>23</v>
      </c>
    </row>
    <row r="12" spans="1:2" ht="15">
      <c r="A12" s="8" t="s">
        <v>103</v>
      </c>
      <c r="B12" s="10" t="s">
        <v>101</v>
      </c>
    </row>
    <row r="13" spans="1:2" ht="15">
      <c r="A13" s="8" t="s">
        <v>104</v>
      </c>
      <c r="B13" s="10" t="s">
        <v>101</v>
      </c>
    </row>
    <row r="14" spans="1:2" ht="15">
      <c r="A14" s="8" t="s">
        <v>105</v>
      </c>
      <c r="B14" s="10" t="s">
        <v>101</v>
      </c>
    </row>
    <row r="15" spans="1:2" ht="15">
      <c r="A15" s="8" t="s">
        <v>106</v>
      </c>
      <c r="B15" s="10" t="s">
        <v>101</v>
      </c>
    </row>
    <row r="16" spans="1:2" ht="15">
      <c r="A16" s="8" t="s">
        <v>107</v>
      </c>
      <c r="B16" s="10" t="s">
        <v>101</v>
      </c>
    </row>
    <row r="17" spans="1:2" ht="15">
      <c r="A17" s="8" t="s">
        <v>115</v>
      </c>
      <c r="B17" s="10" t="s">
        <v>108</v>
      </c>
    </row>
    <row r="18" spans="1:2" ht="15">
      <c r="A18" s="8" t="s">
        <v>109</v>
      </c>
      <c r="B18" s="10" t="s">
        <v>108</v>
      </c>
    </row>
    <row r="19" spans="1:2" ht="15">
      <c r="A19" s="8" t="s">
        <v>110</v>
      </c>
      <c r="B19" s="10" t="s">
        <v>108</v>
      </c>
    </row>
    <row r="20" spans="1:2" ht="15">
      <c r="A20" s="8" t="s">
        <v>111</v>
      </c>
      <c r="B20" s="10" t="s">
        <v>111</v>
      </c>
    </row>
    <row r="21" spans="1:2" ht="15.75" thickBot="1">
      <c r="A21" s="11" t="s">
        <v>112</v>
      </c>
      <c r="B21" s="12" t="s">
        <v>112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Lucian Ionita</dc:creator>
  <cp:keywords/>
  <dc:description>v06-16.06.2014</dc:description>
  <cp:lastModifiedBy>cristina prisacariu</cp:lastModifiedBy>
  <cp:lastPrinted>2014-03-07T12:07:51Z</cp:lastPrinted>
  <dcterms:created xsi:type="dcterms:W3CDTF">2014-03-05T21:19:04Z</dcterms:created>
  <dcterms:modified xsi:type="dcterms:W3CDTF">2015-09-11T12:31:34Z</dcterms:modified>
  <cp:category/>
  <cp:version/>
  <cp:contentType/>
  <cp:contentStatus/>
</cp:coreProperties>
</file>